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5700" windowWidth="16380" windowHeight="2490" activeTab="0"/>
  </bookViews>
  <sheets>
    <sheet name="Príjmy" sheetId="1" r:id="rId1"/>
    <sheet name="Výdavky" sheetId="2" r:id="rId2"/>
  </sheets>
  <definedNames>
    <definedName name="_xlnm.Print_Titles" localSheetId="1">'Výdavky'!$4:$5</definedName>
    <definedName name="_xlnm.Print_Area" localSheetId="0">'Príjmy'!$A$1:$I$181</definedName>
    <definedName name="_xlnm.Print_Area" localSheetId="1">'Výdavky'!$A$1:$K$647</definedName>
  </definedNames>
  <calcPr fullCalcOnLoad="1"/>
</workbook>
</file>

<file path=xl/sharedStrings.xml><?xml version="1.0" encoding="utf-8"?>
<sst xmlns="http://schemas.openxmlformats.org/spreadsheetml/2006/main" count="1365" uniqueCount="534">
  <si>
    <t>Názov</t>
  </si>
  <si>
    <t>Daň z príjmov fyzických osôb</t>
  </si>
  <si>
    <t>Správne poplatky</t>
  </si>
  <si>
    <t>Príjem z výťažkov z lotérií</t>
  </si>
  <si>
    <t>Dotácia - matrika</t>
  </si>
  <si>
    <t>Dotácia - školstvo</t>
  </si>
  <si>
    <t>Dotácia pre žiakov so SZP</t>
  </si>
  <si>
    <t>Dotácia šk. - vzdeláv. pouk.</t>
  </si>
  <si>
    <t>Dotácia - materské školy</t>
  </si>
  <si>
    <t>Dotácia - spoločný šk. úrad</t>
  </si>
  <si>
    <t>Dotácia - ZPS SMARAGD</t>
  </si>
  <si>
    <t>Dotácia - aktivačná činnosť</t>
  </si>
  <si>
    <t>Dotácia - starost. o život. prostr.</t>
  </si>
  <si>
    <t>Dotácia - register obyv.</t>
  </si>
  <si>
    <t>Dotácia - terénna sociálna práca</t>
  </si>
  <si>
    <t>Príjmy celkom</t>
  </si>
  <si>
    <t>Funkč.</t>
  </si>
  <si>
    <t>Rozp.</t>
  </si>
  <si>
    <t>podprogr.</t>
  </si>
  <si>
    <t>členenie</t>
  </si>
  <si>
    <t>1.</t>
  </si>
  <si>
    <t>Plán., manažm. a kontrola</t>
  </si>
  <si>
    <t>1.1.</t>
  </si>
  <si>
    <t>Výkonný manažment mesta</t>
  </si>
  <si>
    <t>1.1.1.</t>
  </si>
  <si>
    <t>Výkon funkcie primátora</t>
  </si>
  <si>
    <t>S p o l u</t>
  </si>
  <si>
    <t>1.1.2.</t>
  </si>
  <si>
    <t>Zasadnutie orgánov mesta</t>
  </si>
  <si>
    <t>Odmeny poslancom, čl. komisií</t>
  </si>
  <si>
    <t>Odvody do fondov</t>
  </si>
  <si>
    <t>06.2.0.</t>
  </si>
  <si>
    <t>1.3.</t>
  </si>
  <si>
    <t>Kontrolná činnosť</t>
  </si>
  <si>
    <t xml:space="preserve">Mzdové prostriedky </t>
  </si>
  <si>
    <t>1.4.</t>
  </si>
  <si>
    <t>Daňová a rozpočt. politika</t>
  </si>
  <si>
    <t>1.5.</t>
  </si>
  <si>
    <t>Účtovníctvo, audit</t>
  </si>
  <si>
    <t>01.1.2.</t>
  </si>
  <si>
    <t>Audítorské služby</t>
  </si>
  <si>
    <t>1.6.</t>
  </si>
  <si>
    <t>Členstvo v org. a združ.</t>
  </si>
  <si>
    <t>08.4.0.</t>
  </si>
  <si>
    <t>Členské príspevky</t>
  </si>
  <si>
    <t xml:space="preserve">2. </t>
  </si>
  <si>
    <t>Propagácia a marketing</t>
  </si>
  <si>
    <t>2.1.</t>
  </si>
  <si>
    <t>Propagácia a prezentácia</t>
  </si>
  <si>
    <t>2.1.1.</t>
  </si>
  <si>
    <t>Web stránka mesta</t>
  </si>
  <si>
    <t>2.1.3.</t>
  </si>
  <si>
    <t>08.3.0.</t>
  </si>
  <si>
    <t>Tlačiarenské služby</t>
  </si>
  <si>
    <t>3.</t>
  </si>
  <si>
    <t>Interné služby</t>
  </si>
  <si>
    <t>3.1.</t>
  </si>
  <si>
    <t>Právne služby</t>
  </si>
  <si>
    <t>Právne služby pre mesto</t>
  </si>
  <si>
    <t>3.2.</t>
  </si>
  <si>
    <t>Vzdelávanie zamestnancov</t>
  </si>
  <si>
    <t>Školenia, kurzy, semináre</t>
  </si>
  <si>
    <t>3.3.</t>
  </si>
  <si>
    <t>Geom. plány, znal. posud.</t>
  </si>
  <si>
    <t>3.4.</t>
  </si>
  <si>
    <t>Údržba budov-nebyt. pr.</t>
  </si>
  <si>
    <t>3.6.</t>
  </si>
  <si>
    <t>Príprava projektov</t>
  </si>
  <si>
    <t>3.7.</t>
  </si>
  <si>
    <t>01.6.0.</t>
  </si>
  <si>
    <t>Odmeny pomoc.prac.silám</t>
  </si>
  <si>
    <t>Tovary a služby</t>
  </si>
  <si>
    <t>4.</t>
  </si>
  <si>
    <t>Služby občanom</t>
  </si>
  <si>
    <t>4.1.</t>
  </si>
  <si>
    <t>Matričný úrad</t>
  </si>
  <si>
    <t>01.3.3.</t>
  </si>
  <si>
    <t>4.2.</t>
  </si>
  <si>
    <t>Klientske centrum</t>
  </si>
  <si>
    <t>4.2.4.</t>
  </si>
  <si>
    <t>Register obyv. - št. dotácia</t>
  </si>
  <si>
    <t>4.3.</t>
  </si>
  <si>
    <t>Informácie pre občanov</t>
  </si>
  <si>
    <t>4.3.1.</t>
  </si>
  <si>
    <t>Mestská televízia - KTV</t>
  </si>
  <si>
    <t>4.3.2.</t>
  </si>
  <si>
    <t>Mestský rozhlas</t>
  </si>
  <si>
    <t>4.4.</t>
  </si>
  <si>
    <t>Stavebný úrad</t>
  </si>
  <si>
    <t>04.4.3.</t>
  </si>
  <si>
    <t>4.5.</t>
  </si>
  <si>
    <t>Starostlivosť o život. prostr.</t>
  </si>
  <si>
    <t>Tarifný plat - št. dotácia</t>
  </si>
  <si>
    <t>4.6.</t>
  </si>
  <si>
    <t>Mestské zdrav. stredisko</t>
  </si>
  <si>
    <t>5.</t>
  </si>
  <si>
    <t>Bezpečnosť a poriadok</t>
  </si>
  <si>
    <t>5.1.</t>
  </si>
  <si>
    <t>Mestská polícia</t>
  </si>
  <si>
    <t>03.1.0.</t>
  </si>
  <si>
    <t xml:space="preserve">Všeobecné služby </t>
  </si>
  <si>
    <t>5.2.</t>
  </si>
  <si>
    <t>Požiarna ochrana</t>
  </si>
  <si>
    <t>03.2.0.</t>
  </si>
  <si>
    <t>5.4.</t>
  </si>
  <si>
    <t>Obsl.kamer.syst.-chr.dielňa</t>
  </si>
  <si>
    <t>6.</t>
  </si>
  <si>
    <t>Odpadové hospodárstvo</t>
  </si>
  <si>
    <t>6.1.</t>
  </si>
  <si>
    <t>Nakladanie s TKO</t>
  </si>
  <si>
    <t>05.1.0.</t>
  </si>
  <si>
    <t>6.2.</t>
  </si>
  <si>
    <t>Separácia odpadu</t>
  </si>
  <si>
    <t>7.</t>
  </si>
  <si>
    <t>Komunikácie</t>
  </si>
  <si>
    <t>7.1.</t>
  </si>
  <si>
    <t>Oprava miestnych komun.</t>
  </si>
  <si>
    <t>04.5.1.</t>
  </si>
  <si>
    <t>8.</t>
  </si>
  <si>
    <t xml:space="preserve">Doprava                 </t>
  </si>
  <si>
    <t>8.1.</t>
  </si>
  <si>
    <t>Prímestská doprava</t>
  </si>
  <si>
    <t>9.</t>
  </si>
  <si>
    <t xml:space="preserve">Vzdelávanie             </t>
  </si>
  <si>
    <t>09.1.2.</t>
  </si>
  <si>
    <t>Príspevok mesta</t>
  </si>
  <si>
    <t>9.4.3.</t>
  </si>
  <si>
    <t>Centrum voľného času</t>
  </si>
  <si>
    <t>09.6.0.1</t>
  </si>
  <si>
    <t>Šk. strav. v špec. ZŠ</t>
  </si>
  <si>
    <t>9.5.4.</t>
  </si>
  <si>
    <t>9.6.</t>
  </si>
  <si>
    <t>Spoločný šk. úrad</t>
  </si>
  <si>
    <t xml:space="preserve">9.7. </t>
  </si>
  <si>
    <t>Ost. šk. zariadenia</t>
  </si>
  <si>
    <t>Príspevok pre Súkr. centrum...</t>
  </si>
  <si>
    <t>10.</t>
  </si>
  <si>
    <t xml:space="preserve">Šport                           </t>
  </si>
  <si>
    <t>10.1.</t>
  </si>
  <si>
    <t>Podpora grantovým syst.</t>
  </si>
  <si>
    <t>08.1.0.</t>
  </si>
  <si>
    <t>Dotácia na šport. činnosť</t>
  </si>
  <si>
    <t>10.3.</t>
  </si>
  <si>
    <t>11.</t>
  </si>
  <si>
    <t xml:space="preserve">Kultúra          </t>
  </si>
  <si>
    <t>11.1.</t>
  </si>
  <si>
    <t>Mestské kultúrne akcie</t>
  </si>
  <si>
    <t>11.2.</t>
  </si>
  <si>
    <t>11.4.</t>
  </si>
  <si>
    <t>Ost. aktivity v obl. kultúry</t>
  </si>
  <si>
    <t>11.5.</t>
  </si>
  <si>
    <t>Dotácie práv. osobám</t>
  </si>
  <si>
    <t>Dotácie spoloč. organizáciám</t>
  </si>
  <si>
    <t>08.6.0.</t>
  </si>
  <si>
    <t>Dotácie cirkvám</t>
  </si>
  <si>
    <t>12.</t>
  </si>
  <si>
    <t>Prostredie pre život</t>
  </si>
  <si>
    <t>12.1.</t>
  </si>
  <si>
    <t>Údržba ver. zelene a MK</t>
  </si>
  <si>
    <t>12.2.</t>
  </si>
  <si>
    <t>Aktivačná činnosť a MOS</t>
  </si>
  <si>
    <t>12.3.</t>
  </si>
  <si>
    <t>Verejné osvetlenie</t>
  </si>
  <si>
    <t>06.4.0.</t>
  </si>
  <si>
    <t>12.4.</t>
  </si>
  <si>
    <t>Vodné hospodárstvo</t>
  </si>
  <si>
    <t>12.4.2.</t>
  </si>
  <si>
    <t>Inv. akcie a súvisiace výd.</t>
  </si>
  <si>
    <t>12.6.</t>
  </si>
  <si>
    <t>Údržba cint. a dom smútku</t>
  </si>
  <si>
    <t>12.7.</t>
  </si>
  <si>
    <t>Splácanie úrokov, úverov</t>
  </si>
  <si>
    <t>01.7.0.</t>
  </si>
  <si>
    <t>12.8.</t>
  </si>
  <si>
    <t>12.10.</t>
  </si>
  <si>
    <t>Správa nájomných bytov</t>
  </si>
  <si>
    <t>06.1.0.</t>
  </si>
  <si>
    <t xml:space="preserve">13. </t>
  </si>
  <si>
    <t>Sociálna oblasť</t>
  </si>
  <si>
    <t>13.1.</t>
  </si>
  <si>
    <t>Opatrovateľská služba</t>
  </si>
  <si>
    <t>13.2.</t>
  </si>
  <si>
    <t xml:space="preserve">Spoločné stravovanie </t>
  </si>
  <si>
    <t>13.3.</t>
  </si>
  <si>
    <t>Kluby dôchodcov</t>
  </si>
  <si>
    <t>13.4.</t>
  </si>
  <si>
    <t>Sociálna pomoc deťom</t>
  </si>
  <si>
    <t>Použitie dot. - stravovanie</t>
  </si>
  <si>
    <t>13.5.</t>
  </si>
  <si>
    <t>13.6.</t>
  </si>
  <si>
    <t>Dávky v hmotnej núdzi</t>
  </si>
  <si>
    <t>13.7.</t>
  </si>
  <si>
    <t xml:space="preserve">14. </t>
  </si>
  <si>
    <t>Administratíva</t>
  </si>
  <si>
    <t>14.1.</t>
  </si>
  <si>
    <t>Verejná správa</t>
  </si>
  <si>
    <t>14.3.</t>
  </si>
  <si>
    <t>Poplatky za vedenie účtov</t>
  </si>
  <si>
    <t>Výdavky spolu</t>
  </si>
  <si>
    <t>Vlastné príjmy CVČ</t>
  </si>
  <si>
    <t>3.5.</t>
  </si>
  <si>
    <t>Odkúpenie nehnuteľností</t>
  </si>
  <si>
    <t>Nemocenské dávky</t>
  </si>
  <si>
    <t>9.2.3.</t>
  </si>
  <si>
    <t>Pokuty</t>
  </si>
  <si>
    <t>Skutočnosť</t>
  </si>
  <si>
    <t>Odchodné</t>
  </si>
  <si>
    <t>Vydáv. mestských novín a propagačných mat.</t>
  </si>
  <si>
    <t>12.12.</t>
  </si>
  <si>
    <t>12.13.</t>
  </si>
  <si>
    <t>Úroky z bankových úverov</t>
  </si>
  <si>
    <t>Odmena pre kronikára</t>
  </si>
  <si>
    <t>01.1.1.</t>
  </si>
  <si>
    <t>10.4.0.</t>
  </si>
  <si>
    <t>08.2.0.</t>
  </si>
  <si>
    <t>09.5.0.</t>
  </si>
  <si>
    <t>04.2.1.</t>
  </si>
  <si>
    <t>10.1.2.</t>
  </si>
  <si>
    <t>10.7.0.</t>
  </si>
  <si>
    <t>10.2.0.</t>
  </si>
  <si>
    <t>Dotácia - register adries</t>
  </si>
  <si>
    <t>4.2.2.</t>
  </si>
  <si>
    <t>Register adries - št. dotácia</t>
  </si>
  <si>
    <t>Propagácia,  web.stránka mesta</t>
  </si>
  <si>
    <t>2.1.2.</t>
  </si>
  <si>
    <t>Vydanie publ.o meste a iné propag.materiály</t>
  </si>
  <si>
    <t>Nemocenské dávky, odchodné</t>
  </si>
  <si>
    <t>MŠK prevádzka</t>
  </si>
  <si>
    <t>11.3.</t>
  </si>
  <si>
    <t xml:space="preserve">Údržba štadióna </t>
  </si>
  <si>
    <t>Kultúrna činnosť</t>
  </si>
  <si>
    <t>Kronika mesta</t>
  </si>
  <si>
    <t>Internet. prístup</t>
  </si>
  <si>
    <t>Zabezp. opatr. služby</t>
  </si>
  <si>
    <t>Vrátenie nepoužiteľnej dotácie</t>
  </si>
  <si>
    <t xml:space="preserve">Podpora miestnej zamestnanosti </t>
  </si>
  <si>
    <t>Spolu</t>
  </si>
  <si>
    <t>12.9.</t>
  </si>
  <si>
    <t>Projekt - Ihrisko</t>
  </si>
  <si>
    <t>1.2.</t>
  </si>
  <si>
    <t>Plánovacie dokumenty</t>
  </si>
  <si>
    <t>Prevencia proti kriminalite - projekt</t>
  </si>
  <si>
    <t>Modernizácia učební v ZŠ</t>
  </si>
  <si>
    <t>PN, odchodné</t>
  </si>
  <si>
    <t>13.8.</t>
  </si>
  <si>
    <t>Realizácia komunitného plánu</t>
  </si>
  <si>
    <t xml:space="preserve">15. </t>
  </si>
  <si>
    <t xml:space="preserve">Podnikateľská činnosť </t>
  </si>
  <si>
    <t>15.1.</t>
  </si>
  <si>
    <t>Podnikateľská činnosť mesta</t>
  </si>
  <si>
    <t>Prípr. projektov - neinv. výd.</t>
  </si>
  <si>
    <t>9.1.3.</t>
  </si>
  <si>
    <t>MŠ - realizácia projektu</t>
  </si>
  <si>
    <t>5.3.</t>
  </si>
  <si>
    <t>Digitálne zastupiteľstvo,ost.výd.</t>
  </si>
  <si>
    <t>Členský príspevok</t>
  </si>
  <si>
    <t>Dotácia od iných obcí pre SSÚ</t>
  </si>
  <si>
    <t>Príjem z podnikania</t>
  </si>
  <si>
    <t>5.5.</t>
  </si>
  <si>
    <t>Zabezpečenie  volieb</t>
  </si>
  <si>
    <t>Projekt: Wifi pre Hurbanovo</t>
  </si>
  <si>
    <t>Terénna sociálna práca - projekt</t>
  </si>
  <si>
    <t>Občianska poriadková služba - projekt</t>
  </si>
  <si>
    <t>Zar. pre seniorov a súvisiace služby</t>
  </si>
  <si>
    <t>Príjem za separáciu odpadu</t>
  </si>
  <si>
    <t>Rozvoj  mesta - inde nedefinovaný</t>
  </si>
  <si>
    <t>12.4.3.</t>
  </si>
  <si>
    <t>Oprava a obnova - vodné hosp.</t>
  </si>
  <si>
    <t>Kreditné úroky</t>
  </si>
  <si>
    <t>Návrh</t>
  </si>
  <si>
    <t>Kultúrne podujatia mesta</t>
  </si>
  <si>
    <t>Schv.rozp.</t>
  </si>
  <si>
    <t>Očak.sk.</t>
  </si>
  <si>
    <t xml:space="preserve">Návrh </t>
  </si>
  <si>
    <t>pol.</t>
  </si>
  <si>
    <t>rozp. 2021</t>
  </si>
  <si>
    <t>rozp. 2022</t>
  </si>
  <si>
    <t xml:space="preserve">Poplatok za komunálne odpady </t>
  </si>
  <si>
    <t>Predaj výrobkov, sl. a ostatný príjem</t>
  </si>
  <si>
    <t>Príjem z predaja pozemkov</t>
  </si>
  <si>
    <t>Dotácia - obč. poriad. služba</t>
  </si>
  <si>
    <t>Dotácia - dopravné</t>
  </si>
  <si>
    <t xml:space="preserve">            - stravovanie</t>
  </si>
  <si>
    <t xml:space="preserve">            - školské potreby</t>
  </si>
  <si>
    <t>Dotácia na podporu zamestn.chr.d.</t>
  </si>
  <si>
    <t xml:space="preserve">Pridelené rod. prídavky </t>
  </si>
  <si>
    <t>Granty, sponzorské - hasiči a ost.</t>
  </si>
  <si>
    <t>Dot. - modernizácia učební</t>
  </si>
  <si>
    <t>Dot.-projekt: Wifi pre Hurbanovo</t>
  </si>
  <si>
    <t>Prevod št. prostr. z min. roka</t>
  </si>
  <si>
    <t>Prevod prostr. z rezervného fondu</t>
  </si>
  <si>
    <t>Predaj výrobkov, služieb.-odd. kultúry</t>
  </si>
  <si>
    <t>Dotácia - staveb. činnosť - SSÚ</t>
  </si>
  <si>
    <t>Dotácia - voľby</t>
  </si>
  <si>
    <t>Dotácia z NSK - účelová</t>
  </si>
  <si>
    <t>Dotácia - ďalšie účel. dotácia</t>
  </si>
  <si>
    <t>Št. dot. na stravovanie</t>
  </si>
  <si>
    <t>Dotácia na podporu zamestn.-50j</t>
  </si>
  <si>
    <t xml:space="preserve">Dobropisy, vratky                                     </t>
  </si>
  <si>
    <t>Investičná dotácia pre ZŠ</t>
  </si>
  <si>
    <t>Dot.-investičné dotácie z NSK</t>
  </si>
  <si>
    <t>Ihrisko/Cultplay - inv. Dotácia</t>
  </si>
  <si>
    <t>Geodetické práce a iné služby</t>
  </si>
  <si>
    <t>KTV - príprava programov</t>
  </si>
  <si>
    <t>Údržba mestského rozhlasu</t>
  </si>
  <si>
    <t>Vydanie publikácií a propag. mat.</t>
  </si>
  <si>
    <t>Prevádzkové stroje</t>
  </si>
  <si>
    <t>Úroky z úverov ŠFRB a env.fond</t>
  </si>
  <si>
    <t>Dotácia neinv. - projekt ihrisko Cultplay</t>
  </si>
  <si>
    <t>9.2.1.</t>
  </si>
  <si>
    <t>ZŠ - ročník 1-4</t>
  </si>
  <si>
    <t>09.1.2.1</t>
  </si>
  <si>
    <t>Mzdové prostriedky</t>
  </si>
  <si>
    <t>Náhrada príjmu pri PN a odchodné</t>
  </si>
  <si>
    <t>ZŠ - ročník 5-9</t>
  </si>
  <si>
    <t>09.2.1.1</t>
  </si>
  <si>
    <t>S p o l u ZŠ</t>
  </si>
  <si>
    <t>9.4.1.</t>
  </si>
  <si>
    <t>Školský klub</t>
  </si>
  <si>
    <t>09.6.0.8</t>
  </si>
  <si>
    <t>Náhr.príjmu pri PN, odchodné</t>
  </si>
  <si>
    <t>S p o l u ŠK</t>
  </si>
  <si>
    <t>9.5.1.</t>
  </si>
  <si>
    <t xml:space="preserve">Školské stravovanie 1-4 </t>
  </si>
  <si>
    <t>09.6.0.2</t>
  </si>
  <si>
    <t>09.6.0.2.</t>
  </si>
  <si>
    <t>Školské stravovanie 5-9</t>
  </si>
  <si>
    <t>09.6.0.3</t>
  </si>
  <si>
    <t>Náhrada príjmi pri PN</t>
  </si>
  <si>
    <t>Dotácie pre žiakov</t>
  </si>
  <si>
    <t xml:space="preserve">     - doprava žiakov</t>
  </si>
  <si>
    <t xml:space="preserve">     - dopravné prenesené z minulého roku </t>
  </si>
  <si>
    <t>10.7.0.1</t>
  </si>
  <si>
    <t xml:space="preserve">      - šk. potreby </t>
  </si>
  <si>
    <t>Spolu za celú školu</t>
  </si>
  <si>
    <t>9.2.2.</t>
  </si>
  <si>
    <t>ZŠ Árpáda Fesztyho s VJM 1-4.</t>
  </si>
  <si>
    <t>09.1.2.1.</t>
  </si>
  <si>
    <t>ZŠ Árpáda Fesztyho s VJM 5-9.</t>
  </si>
  <si>
    <t>09.2.1.1.</t>
  </si>
  <si>
    <t>9.4.2.</t>
  </si>
  <si>
    <t>09.6.0.8.</t>
  </si>
  <si>
    <t>9.5.2</t>
  </si>
  <si>
    <t>Školské stravovanie MŠ</t>
  </si>
  <si>
    <t>09.6.0.1.</t>
  </si>
  <si>
    <t>Náhrada príjmu pri PN</t>
  </si>
  <si>
    <t>9.5.2.</t>
  </si>
  <si>
    <t>Školské stravovanie 1-4.r.</t>
  </si>
  <si>
    <t>Školské stravovanie 5-9.r.</t>
  </si>
  <si>
    <t>09.6.0.3.</t>
  </si>
  <si>
    <t>9.1.2.</t>
  </si>
  <si>
    <t>Materská škola</t>
  </si>
  <si>
    <t>09.1.1.1.</t>
  </si>
  <si>
    <t xml:space="preserve">     - doprava žiakov-ZŠsMŠÁF</t>
  </si>
  <si>
    <t>1.0.7.0.</t>
  </si>
  <si>
    <t xml:space="preserve">      - šk. potreby - ZŠsMŠÁF</t>
  </si>
  <si>
    <t>9.3.</t>
  </si>
  <si>
    <t>Základná umelecká škola</t>
  </si>
  <si>
    <t>0950</t>
  </si>
  <si>
    <t>Nemocenské</t>
  </si>
  <si>
    <t>9.1.1.</t>
  </si>
  <si>
    <t>09111</t>
  </si>
  <si>
    <t>9.5.3.</t>
  </si>
  <si>
    <t>Školská jedáleň pri MŠ</t>
  </si>
  <si>
    <t>09601</t>
  </si>
  <si>
    <t>Spolu za celú MŠ</t>
  </si>
  <si>
    <t>Schv. rozp.</t>
  </si>
  <si>
    <t>Očak. sk.</t>
  </si>
  <si>
    <t>Na odchodné</t>
  </si>
  <si>
    <t>Na nemocenské dávky</t>
  </si>
  <si>
    <t>Bežné výdavky - mesto</t>
  </si>
  <si>
    <t>Bež. výd. rozp. organizácie</t>
  </si>
  <si>
    <t xml:space="preserve">S p o l u 1. - 4. </t>
  </si>
  <si>
    <t>Sumarizácia bežných výdavkov mesta</t>
  </si>
  <si>
    <t>Bežné výdavky</t>
  </si>
  <si>
    <t>Bežné výdavky mesta bez rozpočtových organizácií</t>
  </si>
  <si>
    <t>Kapitálové výdavky mesta bez rozpočtových organizácií</t>
  </si>
  <si>
    <t>Smerný územný plán - inv.</t>
  </si>
  <si>
    <t>Nákup pozemkov</t>
  </si>
  <si>
    <t>Projektové dokumentácie</t>
  </si>
  <si>
    <t>Nákup - inv. výdavky</t>
  </si>
  <si>
    <t>Rekonštrukcia budovy</t>
  </si>
  <si>
    <t>Rozšírenie kamerového syst.</t>
  </si>
  <si>
    <t>Rozšír. MK, rekonštr. chodníka</t>
  </si>
  <si>
    <t>09.1.1.</t>
  </si>
  <si>
    <t>Rekonštrukcia MŠ pri ZŠ</t>
  </si>
  <si>
    <t>Projekt-Modernizácia učební</t>
  </si>
  <si>
    <t>Rekonštrukčné práce</t>
  </si>
  <si>
    <t>Umelecké dielo</t>
  </si>
  <si>
    <t>Osadenie nových vodomerov</t>
  </si>
  <si>
    <t>Rozšír. vodovod.siete mesta</t>
  </si>
  <si>
    <t>Splátky bankových úverov</t>
  </si>
  <si>
    <t>Splátky úverov ŠFRB a env.fond</t>
  </si>
  <si>
    <t>Splátka krátkodobého úveru</t>
  </si>
  <si>
    <t>Investičny rozvoj</t>
  </si>
  <si>
    <t>Budovanie optickej siete mesta</t>
  </si>
  <si>
    <t>Realizácia inv. projektov</t>
  </si>
  <si>
    <t>Rekonštr. nebyt. priestorov</t>
  </si>
  <si>
    <t>Kapitálový transfér</t>
  </si>
  <si>
    <t xml:space="preserve">Investičné výd. </t>
  </si>
  <si>
    <t>Projekt Wifi pre mesto</t>
  </si>
  <si>
    <t>Kapitálové výdavky</t>
  </si>
  <si>
    <t>Základná škola s materskou školou Á. Fesztyho s VJM, Hurbanovo</t>
  </si>
  <si>
    <t>Základná umelecká škola, Komárňanská 116, Hurbanovo</t>
  </si>
  <si>
    <t>Materská škola Hurbanovo, Nový diel č. 50, Hurbanovo</t>
  </si>
  <si>
    <t>Zariadenie  pre  seniorov - Smaragd, Hurbanovo</t>
  </si>
  <si>
    <t>Modernizácia ŠJ</t>
  </si>
  <si>
    <t>Obstaranie objektov</t>
  </si>
  <si>
    <t>Obstaranie kapitálových výd.</t>
  </si>
  <si>
    <t>Spolu za celé zariadenie</t>
  </si>
  <si>
    <t>Sumarizácia kapitálových výdavkov mesta</t>
  </si>
  <si>
    <t>Kapitálové výdavky - mesto</t>
  </si>
  <si>
    <t>Sumarizácia výdavkových finančných operácií mesta</t>
  </si>
  <si>
    <t>Výdavkové finančné operácie</t>
  </si>
  <si>
    <t>Sumarizácia výdavkov mesta</t>
  </si>
  <si>
    <t>Celkové výdavky mesta</t>
  </si>
  <si>
    <t>Bežné príjmy mesta bez rozpočtových organizácií</t>
  </si>
  <si>
    <t>Bežné príjmy</t>
  </si>
  <si>
    <t>Vlastné príjmy</t>
  </si>
  <si>
    <t>Vlastné príjmy - nájomné, za prebyt maj., dobropisy...</t>
  </si>
  <si>
    <t>Poplatok za ŠKD</t>
  </si>
  <si>
    <t>Režijné náklady ŠJ</t>
  </si>
  <si>
    <t>Z vratiek ZP</t>
  </si>
  <si>
    <t>Dotácia na olympiády</t>
  </si>
  <si>
    <t>Dotácia z ÚPSVaR</t>
  </si>
  <si>
    <t>Projekty</t>
  </si>
  <si>
    <t>Vlasný pr. školy (nájomné, zber papiera)</t>
  </si>
  <si>
    <t>Poplatok za MŠ</t>
  </si>
  <si>
    <t>Príspevok zamestnávateľa na stravu</t>
  </si>
  <si>
    <t>Stravovanie, vl.príjem</t>
  </si>
  <si>
    <t>ZŠ - dobropisy za energiu, ostatné príjmy</t>
  </si>
  <si>
    <t>ŠJ - dobropisy za energiu</t>
  </si>
  <si>
    <t>ZŠ - vratky zo zdrav.poistenia</t>
  </si>
  <si>
    <t>Projekty, granty</t>
  </si>
  <si>
    <t>Spolu vlastné príjmy</t>
  </si>
  <si>
    <t>Školné</t>
  </si>
  <si>
    <t>Úroky</t>
  </si>
  <si>
    <t>Získané granty</t>
  </si>
  <si>
    <t>Dobropisy</t>
  </si>
  <si>
    <t>Školné a stravné</t>
  </si>
  <si>
    <t>Získaná dotácia ÚPSVaR</t>
  </si>
  <si>
    <t>Z prenajatých strojov</t>
  </si>
  <si>
    <t>Platby od obyvateľov</t>
  </si>
  <si>
    <t>Bežné príjmy - mesto</t>
  </si>
  <si>
    <t>Bež. príjmy rozp. organizácie</t>
  </si>
  <si>
    <t>Kapitálové príjmy mesta bez rozpočtových organizácií</t>
  </si>
  <si>
    <t>Príjmové finančné operácie mesta bez rozpočtových organizácií</t>
  </si>
  <si>
    <t>ZŠsMŠ ÁF - zostatok z min. rokov ŠJ</t>
  </si>
  <si>
    <t>MŠ - zostatok z minulých rokov ŠJ</t>
  </si>
  <si>
    <t>ZŠ - prostriedky z min. roka</t>
  </si>
  <si>
    <t>Kapitálové príjmy mesta</t>
  </si>
  <si>
    <t>Príjmové finančné operácie - rozpočtové organizácie</t>
  </si>
  <si>
    <t>Príjmové finančné operácie - mesto</t>
  </si>
  <si>
    <t>Príjmové FO - rozp. organizácie</t>
  </si>
  <si>
    <t>Sumarizácia príjmov mesta</t>
  </si>
  <si>
    <t>Kapitálové výd. rozp. organizácií</t>
  </si>
  <si>
    <t>Celkové príjmy mesta</t>
  </si>
  <si>
    <t>Vlastné príjmy - ŠJ</t>
  </si>
  <si>
    <t>P r í j m y v členení na bežné, kapitálové a finančné operácie</t>
  </si>
  <si>
    <t>Reprezentačné vádavky</t>
  </si>
  <si>
    <t>Daň z nehnuteľností</t>
  </si>
  <si>
    <t>Ostatné miestne dane</t>
  </si>
  <si>
    <t>Príjem z prenájmu</t>
  </si>
  <si>
    <t>Sumarizácia poskytnutých dotácií pre rozpočtové organizácie</t>
  </si>
  <si>
    <t>9.1.</t>
  </si>
  <si>
    <t>Materské školy</t>
  </si>
  <si>
    <t>Materská škola Nový diel</t>
  </si>
  <si>
    <t>Dotácia mesta pre MŠ</t>
  </si>
  <si>
    <t>Inv. dotácia mesta</t>
  </si>
  <si>
    <t>Št. dotácia pre MŠ</t>
  </si>
  <si>
    <t>MŠ pri ZŠsMŠ ÁFsVJM</t>
  </si>
  <si>
    <t>Št. dotácia pre MŠ pri ZŠ</t>
  </si>
  <si>
    <t>9.2.</t>
  </si>
  <si>
    <t>Základné školy</t>
  </si>
  <si>
    <t>Zákl.škola,Nám.Konkolyho</t>
  </si>
  <si>
    <t>Dotácia mesta, spolufin. projektov</t>
  </si>
  <si>
    <t>Št. dotácia pre ZŠ slov.</t>
  </si>
  <si>
    <t>Št. dotácia pre žiakov zo SZP</t>
  </si>
  <si>
    <t>Št. dot. - vzdeláv. poukazy</t>
  </si>
  <si>
    <t>Št.dot.-škola v prírode, lyž., ...</t>
  </si>
  <si>
    <t>Účelová štátna dotácia</t>
  </si>
  <si>
    <t>ZŠsMŠ ÁF s VJM</t>
  </si>
  <si>
    <t xml:space="preserve">Dotácia mesta </t>
  </si>
  <si>
    <t>Št. dotácia pre ZŠsMŠÁF</t>
  </si>
  <si>
    <t>Št.dot.- asistent uč.</t>
  </si>
  <si>
    <t xml:space="preserve">Dotácia mesta pre ZUŠ </t>
  </si>
  <si>
    <t>9.4.</t>
  </si>
  <si>
    <t>Voľnočasové aktivity</t>
  </si>
  <si>
    <t>Šk. klub pri ZŠ Nám. Konk.</t>
  </si>
  <si>
    <t>Šk. klub pri ZŠsMŠ ÁF</t>
  </si>
  <si>
    <t>9.5.</t>
  </si>
  <si>
    <t>Školské jedálne</t>
  </si>
  <si>
    <t>Šk. jedálen pri ZŠ slov.</t>
  </si>
  <si>
    <t>Dotácia mesta - odchodné</t>
  </si>
  <si>
    <t>Štátna dot.na stravovanie</t>
  </si>
  <si>
    <t>Šk. jedáleň pri ZŠsMŠ ÁF</t>
  </si>
  <si>
    <t xml:space="preserve">     - doprava žiakov - ZŠ slov</t>
  </si>
  <si>
    <t xml:space="preserve">     - šk. potreby - ZŠ slov.</t>
  </si>
  <si>
    <t>Dotácia mesta</t>
  </si>
  <si>
    <t>Št. dotácia - pren. kompetencie</t>
  </si>
  <si>
    <t>Č. progr.</t>
  </si>
  <si>
    <t>Základná škola Nám. Konkolyho-Thege č. 2, Hurbanovo</t>
  </si>
  <si>
    <t>S p o l u ŠJ</t>
  </si>
  <si>
    <t xml:space="preserve">S p o l u  5. - 9. </t>
  </si>
  <si>
    <t>S p o l u  ZŠ</t>
  </si>
  <si>
    <t>údaje v EUR</t>
  </si>
  <si>
    <t>Výdavky v členení na bežné, kapitálové a finančné operácie</t>
  </si>
  <si>
    <t>2019</t>
  </si>
  <si>
    <t>2020</t>
  </si>
  <si>
    <t>rozp. 2023</t>
  </si>
  <si>
    <t>Nemoc. dávky, odchodné</t>
  </si>
  <si>
    <t>12.14.</t>
  </si>
  <si>
    <t>Ochrana - COVID 19</t>
  </si>
  <si>
    <t>02.2.0.</t>
  </si>
  <si>
    <t>Nemoc. dávky, odchodné, odstupné</t>
  </si>
  <si>
    <t>Použitie rodinných prídavkov, soc. dávky</t>
  </si>
  <si>
    <t xml:space="preserve">Zar. pre seniorov </t>
  </si>
  <si>
    <t>9.2.5.</t>
  </si>
  <si>
    <t>EU projekt - asistent učiteľa</t>
  </si>
  <si>
    <t>Prevádzkové stroje, zariadenia</t>
  </si>
  <si>
    <t>Revitalizácia parku</t>
  </si>
  <si>
    <t>Zariadenie pre seniorov</t>
  </si>
  <si>
    <t>Rekonštrukcia ZpS Smaragd</t>
  </si>
  <si>
    <t xml:space="preserve">S p o l u                              </t>
  </si>
  <si>
    <t>Ďalšie dotácie na projekty</t>
  </si>
  <si>
    <t>Inv. dotácia na rekonštr. štadióna</t>
  </si>
  <si>
    <t>Príjem úverov</t>
  </si>
  <si>
    <t xml:space="preserve">Sumarizácia bežných príjmov </t>
  </si>
  <si>
    <t>Sumarizácia kapitálových príjmov</t>
  </si>
  <si>
    <t xml:space="preserve">Sumarizácia príjmových finančných operácií </t>
  </si>
  <si>
    <t>Z vratiek zo ZP, dotácie</t>
  </si>
  <si>
    <t xml:space="preserve"> Návrh rozpočtu Mesta Hurbanovo na roky 2021, 2022 a 2023</t>
  </si>
  <si>
    <t>Bežné trasfery</t>
  </si>
  <si>
    <t>Transfery pre inú obec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</si>
</sst>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Sk&quot;;\-#,##0\ &quot;Sk&quot;"/>
    <numFmt numFmtId="167" formatCode="#,##0\ &quot;Sk&quot;;[Red]\-#,##0\ &quot;Sk&quot;"/>
    <numFmt numFmtId="168" formatCode="#,##0.00\ &quot;Sk&quot;;\-#,##0.00\ &quot;Sk&quot;"/>
    <numFmt numFmtId="169" formatCode="#,##0.00\ &quot;Sk&quot;;[Red]\-#,##0.00\ &quot;Sk&quot;"/>
    <numFmt numFmtId="170" formatCode="_-* #,##0\ &quot;Sk&quot;_-;\-* #,##0\ &quot;Sk&quot;_-;_-* &quot;-&quot;\ &quot;Sk&quot;_-;_-@_-"/>
    <numFmt numFmtId="171" formatCode="_-* #,##0\ _S_k_-;\-* #,##0\ _S_k_-;_-* &quot;-&quot;\ _S_k_-;_-@_-"/>
    <numFmt numFmtId="172" formatCode="_-* #,##0.00\ &quot;Sk&quot;_-;\-* #,##0.00\ &quot;Sk&quot;_-;_-* &quot;-&quot;??\ &quot;Sk&quot;_-;_-@_-"/>
    <numFmt numFmtId="173" formatCode="_-* #,##0.00\ _S_k_-;\-* #,##0.00\ _S_k_-;_-* &quot;-&quot;??\ _S_k_-;_-@_-"/>
    <numFmt numFmtId="174" formatCode="_-* #,##0\ _S_k_-;\-* #,##0\ _S_k_-;_-* \-??\ _S_k_-;_-@_-"/>
    <numFmt numFmtId="175" formatCode="_-* #,##0.00\ _S_k_-;\-* #,##0.00\ _S_k_-;_-* \-??\ _S_k_-;_-@_-"/>
    <numFmt numFmtId="176" formatCode="dd/mm/yyyy"/>
    <numFmt numFmtId="177" formatCode="mmm\ dd"/>
    <numFmt numFmtId="178" formatCode="_-* #,##0\ _S_k_-;\-* #,##0\ _S_k_-;_-* &quot;-&quot;??\ _S_k_-;_-@_-"/>
    <numFmt numFmtId="179" formatCode="\P\r\a\vd\a;&quot;Pravda&quot;;&quot;Nepravda&quot;"/>
    <numFmt numFmtId="180" formatCode="[$€-2]\ #\ ##,000_);[Red]\([$¥€-2]\ #\ ##,000\)"/>
    <numFmt numFmtId="181" formatCode="#,##0_ ;\-#,##0\ "/>
    <numFmt numFmtId="182" formatCode="000\ 00"/>
    <numFmt numFmtId="183" formatCode="0.000"/>
    <numFmt numFmtId="184" formatCode="0.0"/>
    <numFmt numFmtId="185" formatCode="[$-41B]dddd\,\ d\.\ mmmm\ yyyy"/>
    <numFmt numFmtId="186" formatCode="#,##0.0"/>
  </numFmts>
  <fonts count="86">
    <font>
      <sz val="10"/>
      <name val="Arial"/>
      <family val="2"/>
    </font>
    <font>
      <b/>
      <sz val="8"/>
      <name val="Arial"/>
      <family val="2"/>
    </font>
    <font>
      <b/>
      <sz val="8"/>
      <name val="Arial CE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7"/>
      <name val="Arial"/>
      <family val="2"/>
    </font>
    <font>
      <b/>
      <sz val="7"/>
      <name val="Arial"/>
      <family val="2"/>
    </font>
    <font>
      <b/>
      <sz val="7"/>
      <name val="Arial CE"/>
      <family val="2"/>
    </font>
    <font>
      <b/>
      <sz val="6"/>
      <name val="Arial"/>
      <family val="2"/>
    </font>
    <font>
      <b/>
      <sz val="6"/>
      <name val="Times New Roman"/>
      <family val="1"/>
    </font>
    <font>
      <i/>
      <sz val="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6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6"/>
      <name val="Arial"/>
      <family val="2"/>
    </font>
    <font>
      <b/>
      <i/>
      <sz val="8"/>
      <name val="Arial"/>
      <family val="2"/>
    </font>
    <font>
      <b/>
      <sz val="8"/>
      <color indexed="10"/>
      <name val="Arial"/>
      <family val="2"/>
    </font>
    <font>
      <b/>
      <sz val="10"/>
      <name val="Aril"/>
      <family val="0"/>
    </font>
    <font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7"/>
      <color indexed="10"/>
      <name val="Arial"/>
      <family val="2"/>
    </font>
    <font>
      <sz val="8"/>
      <name val="Calibri"/>
      <family val="2"/>
    </font>
    <font>
      <sz val="8"/>
      <color indexed="8"/>
      <name val="Calibri"/>
      <family val="2"/>
    </font>
    <font>
      <sz val="8"/>
      <color indexed="40"/>
      <name val="Calibri"/>
      <family val="2"/>
    </font>
    <font>
      <b/>
      <sz val="10"/>
      <name val="Calibri"/>
      <family val="2"/>
    </font>
    <font>
      <b/>
      <sz val="8"/>
      <color indexed="40"/>
      <name val="Calibri"/>
      <family val="2"/>
    </font>
    <font>
      <b/>
      <sz val="8"/>
      <color indexed="8"/>
      <name val="Calibri"/>
      <family val="2"/>
    </font>
    <font>
      <b/>
      <sz val="8"/>
      <name val="Calibri"/>
      <family val="2"/>
    </font>
    <font>
      <sz val="8"/>
      <color indexed="10"/>
      <name val="Arial"/>
      <family val="2"/>
    </font>
    <font>
      <b/>
      <sz val="12"/>
      <color indexed="40"/>
      <name val="Arial"/>
      <family val="2"/>
    </font>
    <font>
      <b/>
      <sz val="8"/>
      <color indexed="40"/>
      <name val="Arial"/>
      <family val="2"/>
    </font>
    <font>
      <sz val="8"/>
      <color indexed="4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7"/>
      <color rgb="FFFF0000"/>
      <name val="Arial"/>
      <family val="2"/>
    </font>
    <font>
      <sz val="8"/>
      <color theme="1"/>
      <name val="Calibri"/>
      <family val="2"/>
    </font>
    <font>
      <sz val="8"/>
      <color rgb="FF00B0F0"/>
      <name val="Calibri"/>
      <family val="2"/>
    </font>
    <font>
      <b/>
      <sz val="8"/>
      <color rgb="FF00B0F0"/>
      <name val="Calibri"/>
      <family val="2"/>
    </font>
    <font>
      <b/>
      <sz val="8"/>
      <color theme="1"/>
      <name val="Calibri"/>
      <family val="2"/>
    </font>
    <font>
      <sz val="8"/>
      <color rgb="FFFF0000"/>
      <name val="Arial"/>
      <family val="2"/>
    </font>
    <font>
      <b/>
      <sz val="12"/>
      <color rgb="FF00B0F0"/>
      <name val="Arial"/>
      <family val="2"/>
    </font>
    <font>
      <b/>
      <sz val="8"/>
      <color rgb="FF00B0F0"/>
      <name val="Arial"/>
      <family val="2"/>
    </font>
    <font>
      <sz val="8"/>
      <color rgb="FF00B0F0"/>
      <name val="Arial"/>
      <family val="2"/>
    </font>
    <font>
      <sz val="10"/>
      <color rgb="FFFF00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rgb="FFFF0000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EB0D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66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thin"/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thin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thin"/>
      <right/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/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/>
      <right style="thin"/>
      <top style="thin">
        <color indexed="8"/>
      </top>
      <bottom/>
    </border>
    <border>
      <left style="thin"/>
      <right/>
      <top style="thin"/>
      <bottom/>
    </border>
    <border>
      <left style="thin"/>
      <right style="thin"/>
      <top style="thin"/>
      <bottom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175" fontId="0" fillId="0" borderId="0" applyFill="0" applyBorder="0" applyAlignment="0" applyProtection="0"/>
    <xf numFmtId="41" fontId="0" fillId="0" borderId="0" applyFill="0" applyBorder="0" applyAlignment="0" applyProtection="0"/>
    <xf numFmtId="175" fontId="0" fillId="0" borderId="0" applyFill="0" applyBorder="0" applyAlignment="0" applyProtection="0"/>
    <xf numFmtId="175" fontId="0" fillId="0" borderId="0" applyFill="0" applyBorder="0" applyAlignment="0" applyProtection="0"/>
    <xf numFmtId="43" fontId="54" fillId="0" borderId="0" applyFont="0" applyFill="0" applyBorder="0" applyAlignment="0" applyProtection="0"/>
    <xf numFmtId="0" fontId="56" fillId="20" borderId="0" applyNumberFormat="0" applyBorder="0" applyAlignment="0" applyProtection="0"/>
    <xf numFmtId="0" fontId="5" fillId="21" borderId="0" applyNumberFormat="0" applyBorder="0" applyAlignment="0" applyProtection="0"/>
    <xf numFmtId="0" fontId="6" fillId="22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3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9" fillId="0" borderId="2" applyNumberFormat="0" applyFill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1" fillId="0" borderId="0" applyNumberFormat="0" applyFill="0" applyBorder="0" applyAlignment="0" applyProtection="0"/>
    <xf numFmtId="0" fontId="62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ill="0" applyBorder="0" applyAlignment="0" applyProtection="0"/>
    <xf numFmtId="0" fontId="63" fillId="0" borderId="0" applyNumberFormat="0" applyFill="0" applyBorder="0" applyAlignment="0" applyProtection="0"/>
    <xf numFmtId="0" fontId="0" fillId="25" borderId="5" applyNumberFormat="0" applyFont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26" borderId="8" applyNumberFormat="0" applyAlignment="0" applyProtection="0"/>
    <xf numFmtId="0" fontId="69" fillId="27" borderId="8" applyNumberFormat="0" applyAlignment="0" applyProtection="0"/>
    <xf numFmtId="0" fontId="70" fillId="27" borderId="9" applyNumberFormat="0" applyAlignment="0" applyProtection="0"/>
    <xf numFmtId="0" fontId="71" fillId="0" borderId="0" applyNumberFormat="0" applyFill="0" applyBorder="0" applyAlignment="0" applyProtection="0"/>
    <xf numFmtId="0" fontId="72" fillId="28" borderId="0" applyNumberFormat="0" applyBorder="0" applyAlignment="0" applyProtection="0"/>
    <xf numFmtId="0" fontId="55" fillId="29" borderId="0" applyNumberFormat="0" applyBorder="0" applyAlignment="0" applyProtection="0"/>
    <xf numFmtId="0" fontId="55" fillId="30" borderId="0" applyNumberFormat="0" applyBorder="0" applyAlignment="0" applyProtection="0"/>
    <xf numFmtId="0" fontId="55" fillId="31" borderId="0" applyNumberFormat="0" applyBorder="0" applyAlignment="0" applyProtection="0"/>
    <xf numFmtId="0" fontId="55" fillId="32" borderId="0" applyNumberFormat="0" applyBorder="0" applyAlignment="0" applyProtection="0"/>
    <xf numFmtId="0" fontId="55" fillId="33" borderId="0" applyNumberFormat="0" applyBorder="0" applyAlignment="0" applyProtection="0"/>
    <xf numFmtId="0" fontId="55" fillId="34" borderId="0" applyNumberFormat="0" applyBorder="0" applyAlignment="0" applyProtection="0"/>
  </cellStyleXfs>
  <cellXfs count="873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3" fontId="3" fillId="0" borderId="0" xfId="33" applyNumberFormat="1" applyFont="1" applyFill="1" applyBorder="1" applyAlignment="1" applyProtection="1">
      <alignment horizontal="right"/>
      <protection/>
    </xf>
    <xf numFmtId="3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3" fontId="1" fillId="0" borderId="0" xfId="0" applyNumberFormat="1" applyFont="1" applyFill="1" applyBorder="1" applyAlignment="1">
      <alignment horizontal="right"/>
    </xf>
    <xf numFmtId="0" fontId="3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Border="1" applyAlignment="1">
      <alignment/>
    </xf>
    <xf numFmtId="174" fontId="1" fillId="0" borderId="0" xfId="0" applyNumberFormat="1" applyFont="1" applyFill="1" applyBorder="1" applyAlignment="1">
      <alignment/>
    </xf>
    <xf numFmtId="3" fontId="1" fillId="0" borderId="0" xfId="33" applyNumberFormat="1" applyFont="1" applyFill="1" applyBorder="1" applyAlignment="1" applyProtection="1">
      <alignment horizontal="right"/>
      <protection/>
    </xf>
    <xf numFmtId="4" fontId="7" fillId="0" borderId="0" xfId="0" applyNumberFormat="1" applyFont="1" applyFill="1" applyBorder="1" applyAlignment="1">
      <alignment/>
    </xf>
    <xf numFmtId="174" fontId="2" fillId="0" borderId="0" xfId="0" applyNumberFormat="1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 horizontal="right"/>
    </xf>
    <xf numFmtId="3" fontId="7" fillId="0" borderId="0" xfId="33" applyNumberFormat="1" applyFont="1" applyFill="1" applyBorder="1" applyAlignment="1" applyProtection="1">
      <alignment horizontal="right"/>
      <protection/>
    </xf>
    <xf numFmtId="49" fontId="7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3" fontId="2" fillId="0" borderId="0" xfId="33" applyNumberFormat="1" applyFont="1" applyFill="1" applyBorder="1" applyAlignment="1" applyProtection="1">
      <alignment horizontal="right"/>
      <protection/>
    </xf>
    <xf numFmtId="4" fontId="3" fillId="0" borderId="0" xfId="33" applyNumberFormat="1" applyFont="1" applyFill="1" applyBorder="1" applyAlignment="1" applyProtection="1">
      <alignment horizontal="right"/>
      <protection/>
    </xf>
    <xf numFmtId="3" fontId="1" fillId="0" borderId="0" xfId="0" applyNumberFormat="1" applyFont="1" applyFill="1" applyBorder="1" applyAlignment="1">
      <alignment/>
    </xf>
    <xf numFmtId="4" fontId="3" fillId="0" borderId="0" xfId="0" applyNumberFormat="1" applyFont="1" applyFill="1" applyBorder="1" applyAlignment="1">
      <alignment horizontal="right"/>
    </xf>
    <xf numFmtId="174" fontId="0" fillId="0" borderId="0" xfId="0" applyNumberFormat="1" applyFill="1" applyBorder="1" applyAlignment="1">
      <alignment/>
    </xf>
    <xf numFmtId="0" fontId="9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3" fontId="8" fillId="0" borderId="0" xfId="0" applyNumberFormat="1" applyFont="1" applyFill="1" applyBorder="1" applyAlignment="1">
      <alignment horizontal="right"/>
    </xf>
    <xf numFmtId="3" fontId="8" fillId="0" borderId="0" xfId="33" applyNumberFormat="1" applyFont="1" applyFill="1" applyBorder="1" applyAlignment="1" applyProtection="1">
      <alignment horizontal="right"/>
      <protection/>
    </xf>
    <xf numFmtId="3" fontId="9" fillId="0" borderId="0" xfId="33" applyNumberFormat="1" applyFont="1" applyFill="1" applyBorder="1" applyAlignment="1" applyProtection="1">
      <alignment horizontal="right"/>
      <protection/>
    </xf>
    <xf numFmtId="4" fontId="7" fillId="0" borderId="0" xfId="33" applyNumberFormat="1" applyFont="1" applyFill="1" applyBorder="1" applyAlignment="1" applyProtection="1">
      <alignment horizontal="right"/>
      <protection/>
    </xf>
    <xf numFmtId="3" fontId="8" fillId="0" borderId="0" xfId="0" applyNumberFormat="1" applyFont="1" applyFill="1" applyBorder="1" applyAlignment="1">
      <alignment/>
    </xf>
    <xf numFmtId="4" fontId="7" fillId="0" borderId="0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/>
    </xf>
    <xf numFmtId="4" fontId="10" fillId="0" borderId="0" xfId="0" applyNumberFormat="1" applyFont="1" applyFill="1" applyBorder="1" applyAlignment="1">
      <alignment/>
    </xf>
    <xf numFmtId="4" fontId="7" fillId="0" borderId="0" xfId="0" applyNumberFormat="1" applyFont="1" applyAlignment="1">
      <alignment/>
    </xf>
    <xf numFmtId="3" fontId="7" fillId="0" borderId="0" xfId="0" applyNumberFormat="1" applyFont="1" applyFill="1" applyAlignment="1">
      <alignment/>
    </xf>
    <xf numFmtId="4" fontId="8" fillId="0" borderId="0" xfId="0" applyNumberFormat="1" applyFont="1" applyFill="1" applyBorder="1" applyAlignment="1">
      <alignment horizontal="center"/>
    </xf>
    <xf numFmtId="4" fontId="11" fillId="0" borderId="0" xfId="0" applyNumberFormat="1" applyFont="1" applyFill="1" applyBorder="1" applyAlignment="1">
      <alignment horizontal="center"/>
    </xf>
    <xf numFmtId="4" fontId="8" fillId="0" borderId="0" xfId="0" applyNumberFormat="1" applyFont="1" applyFill="1" applyBorder="1" applyAlignment="1">
      <alignment horizontal="right"/>
    </xf>
    <xf numFmtId="4" fontId="8" fillId="0" borderId="0" xfId="33" applyNumberFormat="1" applyFont="1" applyFill="1" applyBorder="1" applyAlignment="1" applyProtection="1">
      <alignment horizontal="right"/>
      <protection/>
    </xf>
    <xf numFmtId="4" fontId="8" fillId="0" borderId="0" xfId="0" applyNumberFormat="1" applyFont="1" applyFill="1" applyBorder="1" applyAlignment="1">
      <alignment/>
    </xf>
    <xf numFmtId="4" fontId="73" fillId="0" borderId="0" xfId="0" applyNumberFormat="1" applyFont="1" applyFill="1" applyBorder="1" applyAlignment="1">
      <alignment horizontal="right"/>
    </xf>
    <xf numFmtId="0" fontId="3" fillId="0" borderId="0" xfId="52" applyFont="1" applyFill="1" applyBorder="1">
      <alignment/>
      <protection/>
    </xf>
    <xf numFmtId="0" fontId="1" fillId="0" borderId="0" xfId="52" applyFont="1" applyFill="1" applyBorder="1">
      <alignment/>
      <protection/>
    </xf>
    <xf numFmtId="1" fontId="12" fillId="0" borderId="0" xfId="52" applyNumberFormat="1" applyFont="1" applyFill="1" applyBorder="1">
      <alignment/>
      <protection/>
    </xf>
    <xf numFmtId="0" fontId="12" fillId="0" borderId="0" xfId="52" applyFont="1" applyFill="1" applyBorder="1">
      <alignment/>
      <protection/>
    </xf>
    <xf numFmtId="49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" fontId="42" fillId="0" borderId="0" xfId="0" applyNumberFormat="1" applyFont="1" applyAlignment="1">
      <alignment/>
    </xf>
    <xf numFmtId="3" fontId="74" fillId="0" borderId="0" xfId="0" applyNumberFormat="1" applyFont="1" applyAlignment="1">
      <alignment/>
    </xf>
    <xf numFmtId="3" fontId="42" fillId="0" borderId="0" xfId="0" applyNumberFormat="1" applyFont="1" applyAlignment="1">
      <alignment/>
    </xf>
    <xf numFmtId="0" fontId="75" fillId="0" borderId="0" xfId="0" applyFont="1" applyBorder="1" applyAlignment="1">
      <alignment/>
    </xf>
    <xf numFmtId="0" fontId="42" fillId="0" borderId="0" xfId="0" applyFont="1" applyBorder="1" applyAlignment="1">
      <alignment/>
    </xf>
    <xf numFmtId="3" fontId="42" fillId="0" borderId="0" xfId="0" applyNumberFormat="1" applyFont="1" applyBorder="1" applyAlignment="1">
      <alignment/>
    </xf>
    <xf numFmtId="1" fontId="45" fillId="35" borderId="0" xfId="0" applyNumberFormat="1" applyFont="1" applyFill="1" applyBorder="1" applyAlignment="1">
      <alignment/>
    </xf>
    <xf numFmtId="1" fontId="76" fillId="0" borderId="0" xfId="0" applyNumberFormat="1" applyFont="1" applyAlignment="1">
      <alignment/>
    </xf>
    <xf numFmtId="0" fontId="75" fillId="0" borderId="0" xfId="0" applyFont="1" applyAlignment="1">
      <alignment/>
    </xf>
    <xf numFmtId="0" fontId="3" fillId="0" borderId="0" xfId="0" applyFont="1" applyAlignment="1">
      <alignment/>
    </xf>
    <xf numFmtId="0" fontId="74" fillId="0" borderId="0" xfId="0" applyFont="1" applyAlignment="1">
      <alignment/>
    </xf>
    <xf numFmtId="1" fontId="77" fillId="0" borderId="0" xfId="0" applyNumberFormat="1" applyFont="1" applyFill="1" applyBorder="1" applyAlignment="1">
      <alignment/>
    </xf>
    <xf numFmtId="1" fontId="48" fillId="0" borderId="0" xfId="0" applyNumberFormat="1" applyFont="1" applyFill="1" applyBorder="1" applyAlignment="1">
      <alignment/>
    </xf>
    <xf numFmtId="1" fontId="48" fillId="0" borderId="0" xfId="0" applyNumberFormat="1" applyFont="1" applyFill="1" applyBorder="1" applyAlignment="1">
      <alignment/>
    </xf>
    <xf numFmtId="4" fontId="48" fillId="0" borderId="0" xfId="0" applyNumberFormat="1" applyFont="1" applyFill="1" applyBorder="1" applyAlignment="1">
      <alignment/>
    </xf>
    <xf numFmtId="3" fontId="48" fillId="0" borderId="0" xfId="0" applyNumberFormat="1" applyFont="1" applyFill="1" applyBorder="1" applyAlignment="1">
      <alignment/>
    </xf>
    <xf numFmtId="3" fontId="75" fillId="0" borderId="0" xfId="0" applyNumberFormat="1" applyFont="1" applyAlignment="1">
      <alignment/>
    </xf>
    <xf numFmtId="0" fontId="43" fillId="0" borderId="0" xfId="0" applyFont="1" applyAlignment="1">
      <alignment/>
    </xf>
    <xf numFmtId="0" fontId="47" fillId="0" borderId="0" xfId="0" applyFont="1" applyBorder="1" applyAlignment="1">
      <alignment/>
    </xf>
    <xf numFmtId="0" fontId="43" fillId="0" borderId="0" xfId="0" applyFont="1" applyBorder="1" applyAlignment="1">
      <alignment/>
    </xf>
    <xf numFmtId="3" fontId="43" fillId="0" borderId="0" xfId="0" applyNumberFormat="1" applyFont="1" applyBorder="1" applyAlignment="1">
      <alignment/>
    </xf>
    <xf numFmtId="0" fontId="42" fillId="0" borderId="0" xfId="0" applyFont="1" applyAlignment="1">
      <alignment/>
    </xf>
    <xf numFmtId="49" fontId="75" fillId="0" borderId="0" xfId="0" applyNumberFormat="1" applyFont="1" applyAlignment="1">
      <alignment/>
    </xf>
    <xf numFmtId="4" fontId="75" fillId="0" borderId="0" xfId="0" applyNumberFormat="1" applyFont="1" applyAlignment="1">
      <alignment/>
    </xf>
    <xf numFmtId="3" fontId="3" fillId="0" borderId="0" xfId="0" applyNumberFormat="1" applyFont="1" applyBorder="1" applyAlignment="1">
      <alignment/>
    </xf>
    <xf numFmtId="4" fontId="48" fillId="0" borderId="0" xfId="0" applyNumberFormat="1" applyFont="1" applyFill="1" applyBorder="1" applyAlignment="1">
      <alignment horizontal="center"/>
    </xf>
    <xf numFmtId="0" fontId="48" fillId="0" borderId="0" xfId="0" applyFont="1" applyFill="1" applyBorder="1" applyAlignment="1">
      <alignment/>
    </xf>
    <xf numFmtId="49" fontId="74" fillId="0" borderId="0" xfId="0" applyNumberFormat="1" applyFont="1" applyAlignment="1">
      <alignment/>
    </xf>
    <xf numFmtId="4" fontId="74" fillId="0" borderId="0" xfId="0" applyNumberFormat="1" applyFont="1" applyAlignment="1">
      <alignment/>
    </xf>
    <xf numFmtId="0" fontId="48" fillId="0" borderId="0" xfId="0" applyFont="1" applyAlignment="1">
      <alignment/>
    </xf>
    <xf numFmtId="49" fontId="3" fillId="0" borderId="0" xfId="0" applyNumberFormat="1" applyFont="1" applyAlignment="1">
      <alignment/>
    </xf>
    <xf numFmtId="0" fontId="48" fillId="0" borderId="0" xfId="0" applyFont="1" applyBorder="1" applyAlignment="1">
      <alignment/>
    </xf>
    <xf numFmtId="49" fontId="48" fillId="0" borderId="0" xfId="0" applyNumberFormat="1" applyFont="1" applyBorder="1" applyAlignment="1">
      <alignment/>
    </xf>
    <xf numFmtId="3" fontId="48" fillId="0" borderId="0" xfId="0" applyNumberFormat="1" applyFont="1" applyBorder="1" applyAlignment="1">
      <alignment/>
    </xf>
    <xf numFmtId="0" fontId="77" fillId="0" borderId="0" xfId="0" applyFont="1" applyAlignment="1">
      <alignment/>
    </xf>
    <xf numFmtId="0" fontId="4" fillId="36" borderId="0" xfId="0" applyFont="1" applyFill="1" applyAlignment="1">
      <alignment/>
    </xf>
    <xf numFmtId="0" fontId="8" fillId="36" borderId="0" xfId="0" applyFont="1" applyFill="1" applyAlignment="1">
      <alignment/>
    </xf>
    <xf numFmtId="0" fontId="7" fillId="35" borderId="0" xfId="0" applyFont="1" applyFill="1" applyBorder="1" applyAlignment="1">
      <alignment/>
    </xf>
    <xf numFmtId="0" fontId="8" fillId="35" borderId="0" xfId="0" applyFont="1" applyFill="1" applyBorder="1" applyAlignment="1">
      <alignment/>
    </xf>
    <xf numFmtId="0" fontId="3" fillId="35" borderId="0" xfId="0" applyFont="1" applyFill="1" applyAlignment="1">
      <alignment/>
    </xf>
    <xf numFmtId="0" fontId="0" fillId="35" borderId="0" xfId="0" applyFont="1" applyFill="1" applyAlignment="1">
      <alignment/>
    </xf>
    <xf numFmtId="1" fontId="42" fillId="35" borderId="0" xfId="0" applyNumberFormat="1" applyFont="1" applyFill="1" applyAlignment="1">
      <alignment/>
    </xf>
    <xf numFmtId="0" fontId="42" fillId="35" borderId="0" xfId="0" applyFont="1" applyFill="1" applyBorder="1" applyAlignment="1">
      <alignment/>
    </xf>
    <xf numFmtId="0" fontId="3" fillId="35" borderId="0" xfId="0" applyFont="1" applyFill="1" applyBorder="1" applyAlignment="1">
      <alignment/>
    </xf>
    <xf numFmtId="4" fontId="7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left"/>
    </xf>
    <xf numFmtId="0" fontId="8" fillId="0" borderId="0" xfId="0" applyFont="1" applyAlignment="1">
      <alignment/>
    </xf>
    <xf numFmtId="4" fontId="8" fillId="0" borderId="0" xfId="0" applyNumberFormat="1" applyFont="1" applyAlignment="1">
      <alignment/>
    </xf>
    <xf numFmtId="3" fontId="8" fillId="0" borderId="0" xfId="0" applyNumberFormat="1" applyFont="1" applyFill="1" applyAlignment="1">
      <alignment/>
    </xf>
    <xf numFmtId="0" fontId="8" fillId="37" borderId="0" xfId="0" applyFont="1" applyFill="1" applyAlignment="1">
      <alignment/>
    </xf>
    <xf numFmtId="0" fontId="7" fillId="37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4" fontId="3" fillId="0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3" fontId="8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78" fillId="0" borderId="0" xfId="33" applyNumberFormat="1" applyFont="1" applyFill="1" applyBorder="1" applyAlignment="1" applyProtection="1">
      <alignment horizontal="right"/>
      <protection/>
    </xf>
    <xf numFmtId="4" fontId="1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4" fontId="3" fillId="0" borderId="0" xfId="0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3" fontId="7" fillId="0" borderId="0" xfId="0" applyNumberFormat="1" applyFont="1" applyFill="1" applyAlignment="1">
      <alignment/>
    </xf>
    <xf numFmtId="3" fontId="8" fillId="0" borderId="0" xfId="0" applyNumberFormat="1" applyFont="1" applyFill="1" applyBorder="1" applyAlignment="1">
      <alignment horizontal="center"/>
    </xf>
    <xf numFmtId="1" fontId="79" fillId="0" borderId="0" xfId="0" applyNumberFormat="1" applyFont="1" applyAlignment="1">
      <alignment/>
    </xf>
    <xf numFmtId="1" fontId="80" fillId="0" borderId="0" xfId="0" applyNumberFormat="1" applyFont="1" applyAlignment="1">
      <alignment/>
    </xf>
    <xf numFmtId="0" fontId="81" fillId="0" borderId="0" xfId="0" applyFont="1" applyAlignment="1">
      <alignment/>
    </xf>
    <xf numFmtId="0" fontId="3" fillId="0" borderId="0" xfId="0" applyFont="1" applyAlignment="1">
      <alignment/>
    </xf>
    <xf numFmtId="1" fontId="4" fillId="35" borderId="0" xfId="0" applyNumberFormat="1" applyFont="1" applyFill="1" applyBorder="1" applyAlignment="1">
      <alignment/>
    </xf>
    <xf numFmtId="0" fontId="0" fillId="35" borderId="0" xfId="0" applyFont="1" applyFill="1" applyAlignment="1">
      <alignment/>
    </xf>
    <xf numFmtId="1" fontId="3" fillId="0" borderId="0" xfId="0" applyNumberFormat="1" applyFont="1" applyAlignment="1">
      <alignment/>
    </xf>
    <xf numFmtId="0" fontId="79" fillId="0" borderId="0" xfId="0" applyFont="1" applyBorder="1" applyAlignment="1">
      <alignment/>
    </xf>
    <xf numFmtId="0" fontId="81" fillId="0" borderId="0" xfId="0" applyFont="1" applyBorder="1" applyAlignment="1">
      <alignment/>
    </xf>
    <xf numFmtId="0" fontId="17" fillId="0" borderId="0" xfId="0" applyFont="1" applyAlignment="1">
      <alignment/>
    </xf>
    <xf numFmtId="0" fontId="18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79" fillId="0" borderId="0" xfId="0" applyFont="1" applyAlignment="1">
      <alignment/>
    </xf>
    <xf numFmtId="0" fontId="7" fillId="0" borderId="0" xfId="0" applyFont="1" applyAlignment="1">
      <alignment/>
    </xf>
    <xf numFmtId="4" fontId="7" fillId="0" borderId="0" xfId="0" applyNumberFormat="1" applyFont="1" applyAlignment="1">
      <alignment/>
    </xf>
    <xf numFmtId="0" fontId="8" fillId="0" borderId="0" xfId="0" applyFont="1" applyAlignment="1">
      <alignment/>
    </xf>
    <xf numFmtId="4" fontId="8" fillId="0" borderId="0" xfId="0" applyNumberFormat="1" applyFont="1" applyAlignment="1">
      <alignment/>
    </xf>
    <xf numFmtId="3" fontId="8" fillId="0" borderId="0" xfId="0" applyNumberFormat="1" applyFont="1" applyFill="1" applyAlignment="1">
      <alignment/>
    </xf>
    <xf numFmtId="4" fontId="3" fillId="0" borderId="0" xfId="33" applyNumberFormat="1" applyFont="1" applyFill="1" applyBorder="1" applyAlignment="1" applyProtection="1">
      <alignment horizontal="right"/>
      <protection/>
    </xf>
    <xf numFmtId="4" fontId="82" fillId="0" borderId="0" xfId="0" applyNumberFormat="1" applyFont="1" applyFill="1" applyBorder="1" applyAlignment="1">
      <alignment/>
    </xf>
    <xf numFmtId="4" fontId="82" fillId="0" borderId="0" xfId="33" applyNumberFormat="1" applyFont="1" applyFill="1" applyBorder="1" applyAlignment="1" applyProtection="1">
      <alignment horizontal="right"/>
      <protection/>
    </xf>
    <xf numFmtId="3" fontId="82" fillId="0" borderId="0" xfId="33" applyNumberFormat="1" applyFont="1" applyFill="1" applyBorder="1" applyAlignment="1" applyProtection="1">
      <alignment horizontal="right"/>
      <protection/>
    </xf>
    <xf numFmtId="3" fontId="3" fillId="0" borderId="0" xfId="33" applyNumberFormat="1" applyFont="1" applyFill="1" applyBorder="1" applyAlignment="1" applyProtection="1">
      <alignment horizontal="right"/>
      <protection/>
    </xf>
    <xf numFmtId="4" fontId="3" fillId="0" borderId="0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4" fontId="3" fillId="0" borderId="0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/>
    </xf>
    <xf numFmtId="4" fontId="3" fillId="0" borderId="10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4" fontId="3" fillId="0" borderId="10" xfId="33" applyNumberFormat="1" applyFont="1" applyFill="1" applyBorder="1" applyAlignment="1" applyProtection="1">
      <alignment horizontal="right"/>
      <protection/>
    </xf>
    <xf numFmtId="3" fontId="3" fillId="0" borderId="10" xfId="33" applyNumberFormat="1" applyFont="1" applyFill="1" applyBorder="1" applyAlignment="1" applyProtection="1">
      <alignment horizontal="right"/>
      <protection/>
    </xf>
    <xf numFmtId="4" fontId="3" fillId="0" borderId="10" xfId="0" applyNumberFormat="1" applyFont="1" applyFill="1" applyBorder="1" applyAlignment="1">
      <alignment horizontal="right"/>
    </xf>
    <xf numFmtId="4" fontId="3" fillId="0" borderId="10" xfId="0" applyNumberFormat="1" applyFont="1" applyBorder="1" applyAlignment="1">
      <alignment vertical="center" wrapText="1"/>
    </xf>
    <xf numFmtId="3" fontId="3" fillId="0" borderId="10" xfId="0" applyNumberFormat="1" applyFont="1" applyFill="1" applyBorder="1" applyAlignment="1">
      <alignment horizontal="right"/>
    </xf>
    <xf numFmtId="0" fontId="3" fillId="0" borderId="11" xfId="0" applyFont="1" applyFill="1" applyBorder="1" applyAlignment="1">
      <alignment/>
    </xf>
    <xf numFmtId="4" fontId="3" fillId="0" borderId="11" xfId="0" applyNumberFormat="1" applyFont="1" applyFill="1" applyBorder="1" applyAlignment="1">
      <alignment/>
    </xf>
    <xf numFmtId="3" fontId="3" fillId="0" borderId="11" xfId="0" applyNumberFormat="1" applyFont="1" applyFill="1" applyBorder="1" applyAlignment="1">
      <alignment/>
    </xf>
    <xf numFmtId="4" fontId="3" fillId="0" borderId="12" xfId="0" applyNumberFormat="1" applyFont="1" applyFill="1" applyBorder="1" applyAlignment="1">
      <alignment/>
    </xf>
    <xf numFmtId="3" fontId="3" fillId="0" borderId="12" xfId="0" applyNumberFormat="1" applyFont="1" applyFill="1" applyBorder="1" applyAlignment="1">
      <alignment/>
    </xf>
    <xf numFmtId="3" fontId="3" fillId="0" borderId="12" xfId="33" applyNumberFormat="1" applyFont="1" applyFill="1" applyBorder="1" applyAlignment="1" applyProtection="1">
      <alignment horizontal="right"/>
      <protection/>
    </xf>
    <xf numFmtId="0" fontId="3" fillId="0" borderId="13" xfId="0" applyFont="1" applyFill="1" applyBorder="1" applyAlignment="1">
      <alignment/>
    </xf>
    <xf numFmtId="3" fontId="3" fillId="0" borderId="14" xfId="0" applyNumberFormat="1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3" fontId="3" fillId="0" borderId="16" xfId="0" applyNumberFormat="1" applyFont="1" applyFill="1" applyBorder="1" applyAlignment="1">
      <alignment/>
    </xf>
    <xf numFmtId="3" fontId="3" fillId="0" borderId="16" xfId="33" applyNumberFormat="1" applyFont="1" applyFill="1" applyBorder="1" applyAlignment="1" applyProtection="1">
      <alignment horizontal="right"/>
      <protection/>
    </xf>
    <xf numFmtId="3" fontId="3" fillId="0" borderId="16" xfId="0" applyNumberFormat="1" applyFont="1" applyFill="1" applyBorder="1" applyAlignment="1">
      <alignment horizontal="right"/>
    </xf>
    <xf numFmtId="0" fontId="3" fillId="0" borderId="17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4" fontId="3" fillId="0" borderId="19" xfId="0" applyNumberFormat="1" applyFont="1" applyFill="1" applyBorder="1" applyAlignment="1">
      <alignment/>
    </xf>
    <xf numFmtId="4" fontId="3" fillId="0" borderId="20" xfId="0" applyNumberFormat="1" applyFont="1" applyFill="1" applyBorder="1" applyAlignment="1">
      <alignment/>
    </xf>
    <xf numFmtId="4" fontId="3" fillId="0" borderId="20" xfId="0" applyNumberFormat="1" applyFont="1" applyFill="1" applyBorder="1" applyAlignment="1">
      <alignment horizontal="right"/>
    </xf>
    <xf numFmtId="4" fontId="3" fillId="0" borderId="20" xfId="33" applyNumberFormat="1" applyFont="1" applyFill="1" applyBorder="1" applyAlignment="1" applyProtection="1">
      <alignment horizontal="right"/>
      <protection/>
    </xf>
    <xf numFmtId="4" fontId="3" fillId="0" borderId="21" xfId="0" applyNumberFormat="1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3" fillId="0" borderId="24" xfId="0" applyFont="1" applyFill="1" applyBorder="1" applyAlignment="1">
      <alignment/>
    </xf>
    <xf numFmtId="49" fontId="1" fillId="0" borderId="23" xfId="0" applyNumberFormat="1" applyFont="1" applyBorder="1" applyAlignment="1">
      <alignment horizontal="center"/>
    </xf>
    <xf numFmtId="0" fontId="1" fillId="0" borderId="25" xfId="0" applyFont="1" applyBorder="1" applyAlignment="1">
      <alignment/>
    </xf>
    <xf numFmtId="0" fontId="1" fillId="0" borderId="26" xfId="0" applyFont="1" applyFill="1" applyBorder="1" applyAlignment="1">
      <alignment/>
    </xf>
    <xf numFmtId="49" fontId="1" fillId="0" borderId="25" xfId="0" applyNumberFormat="1" applyFont="1" applyBorder="1" applyAlignment="1">
      <alignment horizontal="center"/>
    </xf>
    <xf numFmtId="4" fontId="1" fillId="0" borderId="27" xfId="0" applyNumberFormat="1" applyFont="1" applyFill="1" applyBorder="1" applyAlignment="1">
      <alignment horizontal="center"/>
    </xf>
    <xf numFmtId="3" fontId="1" fillId="0" borderId="27" xfId="0" applyNumberFormat="1" applyFont="1" applyFill="1" applyBorder="1" applyAlignment="1">
      <alignment horizontal="center"/>
    </xf>
    <xf numFmtId="3" fontId="1" fillId="0" borderId="26" xfId="0" applyNumberFormat="1" applyFont="1" applyFill="1" applyBorder="1" applyAlignment="1">
      <alignment horizontal="center"/>
    </xf>
    <xf numFmtId="0" fontId="1" fillId="0" borderId="28" xfId="0" applyFont="1" applyFill="1" applyBorder="1" applyAlignment="1">
      <alignment/>
    </xf>
    <xf numFmtId="0" fontId="1" fillId="0" borderId="29" xfId="0" applyFont="1" applyFill="1" applyBorder="1" applyAlignment="1">
      <alignment/>
    </xf>
    <xf numFmtId="4" fontId="1" fillId="0" borderId="22" xfId="0" applyNumberFormat="1" applyFont="1" applyFill="1" applyBorder="1" applyAlignment="1">
      <alignment/>
    </xf>
    <xf numFmtId="4" fontId="1" fillId="0" borderId="30" xfId="0" applyNumberFormat="1" applyFont="1" applyFill="1" applyBorder="1" applyAlignment="1">
      <alignment horizontal="right"/>
    </xf>
    <xf numFmtId="3" fontId="1" fillId="0" borderId="30" xfId="0" applyNumberFormat="1" applyFont="1" applyFill="1" applyBorder="1" applyAlignment="1">
      <alignment/>
    </xf>
    <xf numFmtId="3" fontId="1" fillId="0" borderId="31" xfId="0" applyNumberFormat="1" applyFont="1" applyFill="1" applyBorder="1" applyAlignment="1">
      <alignment/>
    </xf>
    <xf numFmtId="49" fontId="1" fillId="0" borderId="32" xfId="0" applyNumberFormat="1" applyFont="1" applyFill="1" applyBorder="1" applyAlignment="1">
      <alignment horizontal="center"/>
    </xf>
    <xf numFmtId="49" fontId="1" fillId="0" borderId="24" xfId="0" applyNumberFormat="1" applyFont="1" applyFill="1" applyBorder="1" applyAlignment="1">
      <alignment horizontal="center"/>
    </xf>
    <xf numFmtId="4" fontId="1" fillId="0" borderId="30" xfId="0" applyNumberFormat="1" applyFont="1" applyFill="1" applyBorder="1" applyAlignment="1">
      <alignment/>
    </xf>
    <xf numFmtId="4" fontId="1" fillId="0" borderId="33" xfId="0" applyNumberFormat="1" applyFont="1" applyFill="1" applyBorder="1" applyAlignment="1">
      <alignment/>
    </xf>
    <xf numFmtId="1" fontId="3" fillId="0" borderId="15" xfId="0" applyNumberFormat="1" applyFont="1" applyFill="1" applyBorder="1" applyAlignment="1">
      <alignment/>
    </xf>
    <xf numFmtId="1" fontId="3" fillId="0" borderId="16" xfId="0" applyNumberFormat="1" applyFont="1" applyFill="1" applyBorder="1" applyAlignment="1">
      <alignment/>
    </xf>
    <xf numFmtId="1" fontId="3" fillId="0" borderId="16" xfId="0" applyNumberFormat="1" applyFont="1" applyFill="1" applyBorder="1" applyAlignment="1">
      <alignment/>
    </xf>
    <xf numFmtId="1" fontId="3" fillId="0" borderId="17" xfId="0" applyNumberFormat="1" applyFont="1" applyFill="1" applyBorder="1" applyAlignment="1">
      <alignment/>
    </xf>
    <xf numFmtId="1" fontId="3" fillId="0" borderId="18" xfId="0" applyNumberFormat="1" applyFont="1" applyFill="1" applyBorder="1" applyAlignment="1">
      <alignment/>
    </xf>
    <xf numFmtId="1" fontId="3" fillId="0" borderId="13" xfId="0" applyNumberFormat="1" applyFont="1" applyFill="1" applyBorder="1" applyAlignment="1">
      <alignment/>
    </xf>
    <xf numFmtId="1" fontId="1" fillId="0" borderId="14" xfId="0" applyNumberFormat="1" applyFont="1" applyFill="1" applyBorder="1" applyAlignment="1">
      <alignment/>
    </xf>
    <xf numFmtId="49" fontId="1" fillId="0" borderId="34" xfId="0" applyNumberFormat="1" applyFont="1" applyBorder="1" applyAlignment="1">
      <alignment horizontal="center"/>
    </xf>
    <xf numFmtId="0" fontId="1" fillId="0" borderId="35" xfId="0" applyFont="1" applyBorder="1" applyAlignment="1">
      <alignment/>
    </xf>
    <xf numFmtId="0" fontId="3" fillId="0" borderId="36" xfId="0" applyFont="1" applyFill="1" applyBorder="1" applyAlignment="1">
      <alignment/>
    </xf>
    <xf numFmtId="49" fontId="1" fillId="0" borderId="37" xfId="0" applyNumberFormat="1" applyFont="1" applyBorder="1" applyAlignment="1">
      <alignment horizontal="center"/>
    </xf>
    <xf numFmtId="3" fontId="3" fillId="0" borderId="18" xfId="0" applyNumberFormat="1" applyFont="1" applyFill="1" applyBorder="1" applyAlignment="1">
      <alignment/>
    </xf>
    <xf numFmtId="4" fontId="3" fillId="0" borderId="10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4" fontId="3" fillId="0" borderId="10" xfId="0" applyNumberFormat="1" applyFont="1" applyBorder="1" applyAlignment="1">
      <alignment/>
    </xf>
    <xf numFmtId="0" fontId="3" fillId="0" borderId="10" xfId="0" applyFont="1" applyFill="1" applyBorder="1" applyAlignment="1">
      <alignment/>
    </xf>
    <xf numFmtId="0" fontId="1" fillId="0" borderId="27" xfId="0" applyFont="1" applyFill="1" applyBorder="1" applyAlignment="1">
      <alignment/>
    </xf>
    <xf numFmtId="0" fontId="3" fillId="0" borderId="15" xfId="51" applyFont="1" applyFill="1" applyBorder="1">
      <alignment/>
      <protection/>
    </xf>
    <xf numFmtId="3" fontId="3" fillId="0" borderId="16" xfId="0" applyNumberFormat="1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13" xfId="51" applyFont="1" applyFill="1" applyBorder="1">
      <alignment/>
      <protection/>
    </xf>
    <xf numFmtId="4" fontId="3" fillId="0" borderId="11" xfId="0" applyNumberFormat="1" applyFont="1" applyFill="1" applyBorder="1" applyAlignment="1">
      <alignment/>
    </xf>
    <xf numFmtId="3" fontId="3" fillId="0" borderId="11" xfId="0" applyNumberFormat="1" applyFont="1" applyFill="1" applyBorder="1" applyAlignment="1">
      <alignment/>
    </xf>
    <xf numFmtId="3" fontId="3" fillId="0" borderId="14" xfId="0" applyNumberFormat="1" applyFont="1" applyFill="1" applyBorder="1" applyAlignment="1">
      <alignment/>
    </xf>
    <xf numFmtId="0" fontId="3" fillId="0" borderId="38" xfId="0" applyFont="1" applyFill="1" applyBorder="1" applyAlignment="1">
      <alignment/>
    </xf>
    <xf numFmtId="0" fontId="3" fillId="0" borderId="17" xfId="51" applyFont="1" applyFill="1" applyBorder="1">
      <alignment/>
      <protection/>
    </xf>
    <xf numFmtId="4" fontId="3" fillId="0" borderId="12" xfId="0" applyNumberFormat="1" applyFont="1" applyBorder="1" applyAlignment="1">
      <alignment/>
    </xf>
    <xf numFmtId="0" fontId="3" fillId="0" borderId="12" xfId="0" applyFont="1" applyFill="1" applyBorder="1" applyAlignment="1">
      <alignment/>
    </xf>
    <xf numFmtId="3" fontId="3" fillId="0" borderId="12" xfId="0" applyNumberFormat="1" applyFont="1" applyFill="1" applyBorder="1" applyAlignment="1">
      <alignment/>
    </xf>
    <xf numFmtId="4" fontId="1" fillId="0" borderId="30" xfId="0" applyNumberFormat="1" applyFont="1" applyFill="1" applyBorder="1" applyAlignment="1">
      <alignment/>
    </xf>
    <xf numFmtId="3" fontId="1" fillId="0" borderId="30" xfId="0" applyNumberFormat="1" applyFont="1" applyFill="1" applyBorder="1" applyAlignment="1">
      <alignment/>
    </xf>
    <xf numFmtId="3" fontId="1" fillId="0" borderId="31" xfId="0" applyNumberFormat="1" applyFont="1" applyFill="1" applyBorder="1" applyAlignment="1">
      <alignment/>
    </xf>
    <xf numFmtId="4" fontId="3" fillId="0" borderId="19" xfId="0" applyNumberFormat="1" applyFont="1" applyFill="1" applyBorder="1" applyAlignment="1">
      <alignment/>
    </xf>
    <xf numFmtId="4" fontId="3" fillId="0" borderId="20" xfId="0" applyNumberFormat="1" applyFont="1" applyFill="1" applyBorder="1" applyAlignment="1">
      <alignment/>
    </xf>
    <xf numFmtId="4" fontId="3" fillId="0" borderId="20" xfId="0" applyNumberFormat="1" applyFont="1" applyBorder="1" applyAlignment="1">
      <alignment/>
    </xf>
    <xf numFmtId="4" fontId="3" fillId="0" borderId="21" xfId="0" applyNumberFormat="1" applyFont="1" applyBorder="1" applyAlignment="1">
      <alignment/>
    </xf>
    <xf numFmtId="4" fontId="1" fillId="0" borderId="33" xfId="0" applyNumberFormat="1" applyFont="1" applyFill="1" applyBorder="1" applyAlignment="1">
      <alignment/>
    </xf>
    <xf numFmtId="0" fontId="3" fillId="0" borderId="14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8" xfId="0" applyFont="1" applyBorder="1" applyAlignment="1">
      <alignment/>
    </xf>
    <xf numFmtId="4" fontId="83" fillId="0" borderId="10" xfId="0" applyNumberFormat="1" applyFont="1" applyBorder="1" applyAlignment="1">
      <alignment/>
    </xf>
    <xf numFmtId="4" fontId="83" fillId="0" borderId="10" xfId="0" applyNumberFormat="1" applyFont="1" applyBorder="1" applyAlignment="1">
      <alignment horizontal="right"/>
    </xf>
    <xf numFmtId="3" fontId="83" fillId="0" borderId="10" xfId="0" applyNumberFormat="1" applyFont="1" applyBorder="1" applyAlignment="1">
      <alignment horizontal="right"/>
    </xf>
    <xf numFmtId="0" fontId="83" fillId="0" borderId="15" xfId="0" applyFont="1" applyBorder="1" applyAlignment="1">
      <alignment/>
    </xf>
    <xf numFmtId="3" fontId="83" fillId="0" borderId="16" xfId="0" applyNumberFormat="1" applyFont="1" applyBorder="1" applyAlignment="1">
      <alignment horizontal="right"/>
    </xf>
    <xf numFmtId="0" fontId="83" fillId="0" borderId="13" xfId="0" applyFont="1" applyBorder="1" applyAlignment="1">
      <alignment/>
    </xf>
    <xf numFmtId="4" fontId="83" fillId="0" borderId="11" xfId="0" applyNumberFormat="1" applyFont="1" applyBorder="1" applyAlignment="1">
      <alignment horizontal="right"/>
    </xf>
    <xf numFmtId="3" fontId="83" fillId="0" borderId="11" xfId="0" applyNumberFormat="1" applyFont="1" applyBorder="1" applyAlignment="1">
      <alignment horizontal="right"/>
    </xf>
    <xf numFmtId="3" fontId="83" fillId="0" borderId="14" xfId="0" applyNumberFormat="1" applyFont="1" applyBorder="1" applyAlignment="1">
      <alignment horizontal="right"/>
    </xf>
    <xf numFmtId="4" fontId="83" fillId="0" borderId="19" xfId="0" applyNumberFormat="1" applyFont="1" applyBorder="1" applyAlignment="1">
      <alignment/>
    </xf>
    <xf numFmtId="4" fontId="83" fillId="0" borderId="20" xfId="0" applyNumberFormat="1" applyFont="1" applyBorder="1" applyAlignment="1">
      <alignment/>
    </xf>
    <xf numFmtId="0" fontId="83" fillId="0" borderId="14" xfId="0" applyFont="1" applyBorder="1" applyAlignment="1">
      <alignment/>
    </xf>
    <xf numFmtId="0" fontId="83" fillId="0" borderId="16" xfId="0" applyFont="1" applyBorder="1" applyAlignment="1">
      <alignment/>
    </xf>
    <xf numFmtId="0" fontId="83" fillId="0" borderId="17" xfId="0" applyFont="1" applyBorder="1" applyAlignment="1">
      <alignment/>
    </xf>
    <xf numFmtId="0" fontId="83" fillId="0" borderId="18" xfId="0" applyFont="1" applyBorder="1" applyAlignment="1">
      <alignment/>
    </xf>
    <xf numFmtId="4" fontId="83" fillId="0" borderId="21" xfId="0" applyNumberFormat="1" applyFont="1" applyBorder="1" applyAlignment="1">
      <alignment/>
    </xf>
    <xf numFmtId="4" fontId="83" fillId="0" borderId="12" xfId="0" applyNumberFormat="1" applyFont="1" applyBorder="1" applyAlignment="1">
      <alignment horizontal="right"/>
    </xf>
    <xf numFmtId="3" fontId="83" fillId="0" borderId="12" xfId="0" applyNumberFormat="1" applyFont="1" applyBorder="1" applyAlignment="1">
      <alignment horizontal="right"/>
    </xf>
    <xf numFmtId="3" fontId="83" fillId="0" borderId="18" xfId="0" applyNumberFormat="1" applyFont="1" applyBorder="1" applyAlignment="1">
      <alignment horizontal="right"/>
    </xf>
    <xf numFmtId="0" fontId="1" fillId="0" borderId="31" xfId="0" applyFont="1" applyBorder="1" applyAlignment="1">
      <alignment/>
    </xf>
    <xf numFmtId="4" fontId="1" fillId="0" borderId="33" xfId="0" applyNumberFormat="1" applyFont="1" applyBorder="1" applyAlignment="1">
      <alignment/>
    </xf>
    <xf numFmtId="4" fontId="1" fillId="0" borderId="30" xfId="0" applyNumberFormat="1" applyFont="1" applyBorder="1" applyAlignment="1">
      <alignment horizontal="right"/>
    </xf>
    <xf numFmtId="3" fontId="1" fillId="0" borderId="30" xfId="0" applyNumberFormat="1" applyFont="1" applyBorder="1" applyAlignment="1">
      <alignment horizontal="right"/>
    </xf>
    <xf numFmtId="3" fontId="1" fillId="0" borderId="31" xfId="0" applyNumberFormat="1" applyFont="1" applyBorder="1" applyAlignment="1">
      <alignment horizontal="right"/>
    </xf>
    <xf numFmtId="4" fontId="3" fillId="0" borderId="10" xfId="0" applyNumberFormat="1" applyFont="1" applyBorder="1" applyAlignment="1">
      <alignment horizontal="right"/>
    </xf>
    <xf numFmtId="3" fontId="3" fillId="0" borderId="10" xfId="0" applyNumberFormat="1" applyFont="1" applyBorder="1" applyAlignment="1">
      <alignment horizontal="right"/>
    </xf>
    <xf numFmtId="4" fontId="4" fillId="0" borderId="11" xfId="0" applyNumberFormat="1" applyFont="1" applyFill="1" applyBorder="1" applyAlignment="1">
      <alignment/>
    </xf>
    <xf numFmtId="3" fontId="4" fillId="0" borderId="11" xfId="0" applyNumberFormat="1" applyFont="1" applyFill="1" applyBorder="1" applyAlignment="1">
      <alignment/>
    </xf>
    <xf numFmtId="4" fontId="4" fillId="0" borderId="19" xfId="0" applyNumberFormat="1" applyFont="1" applyFill="1" applyBorder="1" applyAlignment="1">
      <alignment/>
    </xf>
    <xf numFmtId="4" fontId="3" fillId="0" borderId="20" xfId="0" applyNumberFormat="1" applyFont="1" applyBorder="1" applyAlignment="1">
      <alignment/>
    </xf>
    <xf numFmtId="0" fontId="4" fillId="0" borderId="13" xfId="0" applyFont="1" applyFill="1" applyBorder="1" applyAlignment="1">
      <alignment/>
    </xf>
    <xf numFmtId="0" fontId="4" fillId="35" borderId="14" xfId="0" applyFont="1" applyFill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4" fontId="3" fillId="0" borderId="21" xfId="0" applyNumberFormat="1" applyFont="1" applyBorder="1" applyAlignment="1">
      <alignment/>
    </xf>
    <xf numFmtId="4" fontId="3" fillId="0" borderId="12" xfId="0" applyNumberFormat="1" applyFont="1" applyBorder="1" applyAlignment="1">
      <alignment horizontal="right"/>
    </xf>
    <xf numFmtId="3" fontId="3" fillId="0" borderId="12" xfId="0" applyNumberFormat="1" applyFont="1" applyBorder="1" applyAlignment="1">
      <alignment horizontal="right"/>
    </xf>
    <xf numFmtId="3" fontId="4" fillId="0" borderId="14" xfId="0" applyNumberFormat="1" applyFont="1" applyFill="1" applyBorder="1" applyAlignment="1">
      <alignment/>
    </xf>
    <xf numFmtId="3" fontId="3" fillId="0" borderId="16" xfId="0" applyNumberFormat="1" applyFont="1" applyBorder="1" applyAlignment="1">
      <alignment horizontal="right"/>
    </xf>
    <xf numFmtId="3" fontId="3" fillId="0" borderId="18" xfId="0" applyNumberFormat="1" applyFont="1" applyBorder="1" applyAlignment="1">
      <alignment horizontal="right"/>
    </xf>
    <xf numFmtId="3" fontId="3" fillId="0" borderId="10" xfId="0" applyNumberFormat="1" applyFont="1" applyBorder="1" applyAlignment="1">
      <alignment/>
    </xf>
    <xf numFmtId="3" fontId="3" fillId="0" borderId="10" xfId="33" applyNumberFormat="1" applyFont="1" applyFill="1" applyBorder="1" applyAlignment="1">
      <alignment/>
    </xf>
    <xf numFmtId="3" fontId="3" fillId="0" borderId="12" xfId="0" applyNumberFormat="1" applyFont="1" applyBorder="1" applyAlignment="1">
      <alignment/>
    </xf>
    <xf numFmtId="3" fontId="3" fillId="0" borderId="12" xfId="33" applyNumberFormat="1" applyFont="1" applyFill="1" applyBorder="1" applyAlignment="1">
      <alignment/>
    </xf>
    <xf numFmtId="0" fontId="3" fillId="0" borderId="11" xfId="0" applyFont="1" applyBorder="1" applyAlignment="1">
      <alignment/>
    </xf>
    <xf numFmtId="4" fontId="1" fillId="0" borderId="30" xfId="0" applyNumberFormat="1" applyFont="1" applyBorder="1" applyAlignment="1">
      <alignment/>
    </xf>
    <xf numFmtId="3" fontId="1" fillId="0" borderId="30" xfId="0" applyNumberFormat="1" applyFont="1" applyBorder="1" applyAlignment="1">
      <alignment/>
    </xf>
    <xf numFmtId="3" fontId="1" fillId="0" borderId="30" xfId="33" applyNumberFormat="1" applyFont="1" applyFill="1" applyBorder="1" applyAlignment="1">
      <alignment/>
    </xf>
    <xf numFmtId="3" fontId="84" fillId="0" borderId="31" xfId="0" applyNumberFormat="1" applyFont="1" applyBorder="1" applyAlignment="1">
      <alignment/>
    </xf>
    <xf numFmtId="3" fontId="83" fillId="0" borderId="16" xfId="0" applyNumberFormat="1" applyFont="1" applyBorder="1" applyAlignment="1">
      <alignment/>
    </xf>
    <xf numFmtId="3" fontId="83" fillId="0" borderId="18" xfId="0" applyNumberFormat="1" applyFont="1" applyBorder="1" applyAlignment="1">
      <alignment/>
    </xf>
    <xf numFmtId="0" fontId="1" fillId="0" borderId="39" xfId="0" applyFont="1" applyFill="1" applyBorder="1" applyAlignment="1">
      <alignment/>
    </xf>
    <xf numFmtId="0" fontId="3" fillId="0" borderId="40" xfId="0" applyFont="1" applyFill="1" applyBorder="1" applyAlignment="1">
      <alignment/>
    </xf>
    <xf numFmtId="0" fontId="3" fillId="0" borderId="41" xfId="0" applyFont="1" applyFill="1" applyBorder="1" applyAlignment="1">
      <alignment/>
    </xf>
    <xf numFmtId="0" fontId="3" fillId="0" borderId="42" xfId="0" applyFont="1" applyFill="1" applyBorder="1" applyAlignment="1">
      <alignment/>
    </xf>
    <xf numFmtId="0" fontId="3" fillId="0" borderId="43" xfId="0" applyFont="1" applyBorder="1" applyAlignment="1">
      <alignment/>
    </xf>
    <xf numFmtId="4" fontId="83" fillId="0" borderId="15" xfId="0" applyNumberFormat="1" applyFont="1" applyBorder="1" applyAlignment="1">
      <alignment/>
    </xf>
    <xf numFmtId="4" fontId="3" fillId="0" borderId="17" xfId="0" applyNumberFormat="1" applyFont="1" applyBorder="1" applyAlignment="1">
      <alignment/>
    </xf>
    <xf numFmtId="4" fontId="1" fillId="0" borderId="22" xfId="0" applyNumberFormat="1" applyFont="1" applyBorder="1" applyAlignment="1">
      <alignment/>
    </xf>
    <xf numFmtId="0" fontId="1" fillId="0" borderId="28" xfId="0" applyFont="1" applyBorder="1" applyAlignment="1">
      <alignment/>
    </xf>
    <xf numFmtId="0" fontId="1" fillId="0" borderId="29" xfId="0" applyFont="1" applyBorder="1" applyAlignment="1">
      <alignment/>
    </xf>
    <xf numFmtId="0" fontId="3" fillId="0" borderId="28" xfId="51" applyFont="1" applyFill="1" applyBorder="1">
      <alignment/>
      <protection/>
    </xf>
    <xf numFmtId="0" fontId="1" fillId="0" borderId="29" xfId="0" applyFont="1" applyFill="1" applyBorder="1" applyAlignment="1">
      <alignment/>
    </xf>
    <xf numFmtId="1" fontId="3" fillId="0" borderId="28" xfId="0" applyNumberFormat="1" applyFont="1" applyFill="1" applyBorder="1" applyAlignment="1">
      <alignment/>
    </xf>
    <xf numFmtId="1" fontId="1" fillId="0" borderId="29" xfId="0" applyNumberFormat="1" applyFont="1" applyFill="1" applyBorder="1" applyAlignment="1">
      <alignment/>
    </xf>
    <xf numFmtId="0" fontId="3" fillId="0" borderId="25" xfId="0" applyFont="1" applyFill="1" applyBorder="1" applyAlignment="1">
      <alignment/>
    </xf>
    <xf numFmtId="4" fontId="3" fillId="0" borderId="27" xfId="0" applyNumberFormat="1" applyFont="1" applyFill="1" applyBorder="1" applyAlignment="1">
      <alignment horizontal="right"/>
    </xf>
    <xf numFmtId="3" fontId="3" fillId="0" borderId="27" xfId="0" applyNumberFormat="1" applyFont="1" applyFill="1" applyBorder="1" applyAlignment="1">
      <alignment horizontal="right"/>
    </xf>
    <xf numFmtId="3" fontId="3" fillId="0" borderId="26" xfId="0" applyNumberFormat="1" applyFont="1" applyFill="1" applyBorder="1" applyAlignment="1">
      <alignment horizontal="right"/>
    </xf>
    <xf numFmtId="4" fontId="3" fillId="0" borderId="34" xfId="0" applyNumberFormat="1" applyFont="1" applyFill="1" applyBorder="1" applyAlignment="1">
      <alignment horizontal="right"/>
    </xf>
    <xf numFmtId="3" fontId="3" fillId="0" borderId="12" xfId="0" applyNumberFormat="1" applyFont="1" applyFill="1" applyBorder="1" applyAlignment="1">
      <alignment horizontal="right"/>
    </xf>
    <xf numFmtId="3" fontId="1" fillId="0" borderId="30" xfId="0" applyNumberFormat="1" applyFont="1" applyFill="1" applyBorder="1" applyAlignment="1">
      <alignment horizontal="right"/>
    </xf>
    <xf numFmtId="3" fontId="1" fillId="0" borderId="31" xfId="0" applyNumberFormat="1" applyFont="1" applyFill="1" applyBorder="1" applyAlignment="1">
      <alignment horizontal="right"/>
    </xf>
    <xf numFmtId="0" fontId="3" fillId="0" borderId="26" xfId="0" applyFont="1" applyFill="1" applyBorder="1" applyAlignment="1">
      <alignment horizontal="left"/>
    </xf>
    <xf numFmtId="0" fontId="3" fillId="0" borderId="16" xfId="0" applyFont="1" applyFill="1" applyBorder="1" applyAlignment="1">
      <alignment horizontal="left"/>
    </xf>
    <xf numFmtId="0" fontId="1" fillId="0" borderId="31" xfId="0" applyFont="1" applyFill="1" applyBorder="1" applyAlignment="1">
      <alignment horizontal="left"/>
    </xf>
    <xf numFmtId="49" fontId="1" fillId="0" borderId="38" xfId="0" applyNumberFormat="1" applyFont="1" applyFill="1" applyBorder="1" applyAlignment="1">
      <alignment horizontal="center"/>
    </xf>
    <xf numFmtId="49" fontId="1" fillId="0" borderId="36" xfId="0" applyNumberFormat="1" applyFont="1" applyFill="1" applyBorder="1" applyAlignment="1">
      <alignment horizontal="center"/>
    </xf>
    <xf numFmtId="4" fontId="3" fillId="0" borderId="12" xfId="33" applyNumberFormat="1" applyFont="1" applyFill="1" applyBorder="1" applyAlignment="1" applyProtection="1">
      <alignment horizontal="right"/>
      <protection/>
    </xf>
    <xf numFmtId="4" fontId="3" fillId="0" borderId="11" xfId="33" applyNumberFormat="1" applyFont="1" applyFill="1" applyBorder="1" applyAlignment="1" applyProtection="1">
      <alignment horizontal="right"/>
      <protection/>
    </xf>
    <xf numFmtId="3" fontId="3" fillId="0" borderId="11" xfId="33" applyNumberFormat="1" applyFont="1" applyFill="1" applyBorder="1" applyAlignment="1" applyProtection="1">
      <alignment horizontal="right"/>
      <protection/>
    </xf>
    <xf numFmtId="3" fontId="3" fillId="0" borderId="14" xfId="33" applyNumberFormat="1" applyFont="1" applyFill="1" applyBorder="1" applyAlignment="1" applyProtection="1">
      <alignment horizontal="right"/>
      <protection/>
    </xf>
    <xf numFmtId="3" fontId="0" fillId="0" borderId="12" xfId="0" applyNumberFormat="1" applyFont="1" applyFill="1" applyBorder="1" applyAlignment="1">
      <alignment/>
    </xf>
    <xf numFmtId="4" fontId="1" fillId="0" borderId="22" xfId="0" applyNumberFormat="1" applyFont="1" applyFill="1" applyBorder="1" applyAlignment="1">
      <alignment horizontal="right"/>
    </xf>
    <xf numFmtId="0" fontId="1" fillId="0" borderId="29" xfId="0" applyFont="1" applyFill="1" applyBorder="1" applyAlignment="1">
      <alignment horizontal="left"/>
    </xf>
    <xf numFmtId="4" fontId="3" fillId="0" borderId="11" xfId="0" applyNumberFormat="1" applyFont="1" applyBorder="1" applyAlignment="1">
      <alignment vertical="center" wrapText="1"/>
    </xf>
    <xf numFmtId="1" fontId="3" fillId="0" borderId="13" xfId="0" applyNumberFormat="1" applyFont="1" applyBorder="1" applyAlignment="1">
      <alignment/>
    </xf>
    <xf numFmtId="1" fontId="3" fillId="0" borderId="14" xfId="0" applyNumberFormat="1" applyFont="1" applyFill="1" applyBorder="1" applyAlignment="1">
      <alignment/>
    </xf>
    <xf numFmtId="0" fontId="3" fillId="0" borderId="25" xfId="0" applyFont="1" applyFill="1" applyBorder="1" applyAlignment="1">
      <alignment/>
    </xf>
    <xf numFmtId="0" fontId="3" fillId="0" borderId="27" xfId="0" applyFont="1" applyFill="1" applyBorder="1" applyAlignment="1">
      <alignment horizontal="left"/>
    </xf>
    <xf numFmtId="4" fontId="3" fillId="0" borderId="27" xfId="0" applyNumberFormat="1" applyFont="1" applyFill="1" applyBorder="1" applyAlignment="1">
      <alignment horizontal="right"/>
    </xf>
    <xf numFmtId="3" fontId="3" fillId="0" borderId="27" xfId="0" applyNumberFormat="1" applyFont="1" applyFill="1" applyBorder="1" applyAlignment="1">
      <alignment horizontal="right"/>
    </xf>
    <xf numFmtId="3" fontId="3" fillId="0" borderId="26" xfId="0" applyNumberFormat="1" applyFont="1" applyFill="1" applyBorder="1" applyAlignment="1">
      <alignment horizontal="right"/>
    </xf>
    <xf numFmtId="0" fontId="3" fillId="0" borderId="15" xfId="0" applyFont="1" applyFill="1" applyBorder="1" applyAlignment="1">
      <alignment/>
    </xf>
    <xf numFmtId="0" fontId="3" fillId="0" borderId="10" xfId="0" applyFont="1" applyFill="1" applyBorder="1" applyAlignment="1">
      <alignment horizontal="left"/>
    </xf>
    <xf numFmtId="4" fontId="3" fillId="0" borderId="10" xfId="0" applyNumberFormat="1" applyFont="1" applyFill="1" applyBorder="1" applyAlignment="1">
      <alignment horizontal="right"/>
    </xf>
    <xf numFmtId="3" fontId="3" fillId="0" borderId="10" xfId="0" applyNumberFormat="1" applyFont="1" applyFill="1" applyBorder="1" applyAlignment="1">
      <alignment horizontal="right"/>
    </xf>
    <xf numFmtId="3" fontId="3" fillId="0" borderId="16" xfId="0" applyNumberFormat="1" applyFont="1" applyFill="1" applyBorder="1" applyAlignment="1">
      <alignment horizontal="right"/>
    </xf>
    <xf numFmtId="0" fontId="3" fillId="0" borderId="17" xfId="0" applyFont="1" applyFill="1" applyBorder="1" applyAlignment="1">
      <alignment/>
    </xf>
    <xf numFmtId="0" fontId="3" fillId="0" borderId="12" xfId="0" applyFont="1" applyFill="1" applyBorder="1" applyAlignment="1">
      <alignment horizontal="left"/>
    </xf>
    <xf numFmtId="4" fontId="3" fillId="0" borderId="12" xfId="0" applyNumberFormat="1" applyFont="1" applyFill="1" applyBorder="1" applyAlignment="1">
      <alignment horizontal="right"/>
    </xf>
    <xf numFmtId="3" fontId="3" fillId="0" borderId="12" xfId="0" applyNumberFormat="1" applyFont="1" applyFill="1" applyBorder="1" applyAlignment="1">
      <alignment horizontal="right"/>
    </xf>
    <xf numFmtId="3" fontId="3" fillId="0" borderId="18" xfId="0" applyNumberFormat="1" applyFont="1" applyFill="1" applyBorder="1" applyAlignment="1">
      <alignment horizontal="right"/>
    </xf>
    <xf numFmtId="0" fontId="3" fillId="0" borderId="22" xfId="0" applyFont="1" applyFill="1" applyBorder="1" applyAlignment="1">
      <alignment/>
    </xf>
    <xf numFmtId="4" fontId="3" fillId="0" borderId="34" xfId="0" applyNumberFormat="1" applyFont="1" applyFill="1" applyBorder="1" applyAlignment="1">
      <alignment horizontal="right"/>
    </xf>
    <xf numFmtId="4" fontId="3" fillId="0" borderId="21" xfId="0" applyNumberFormat="1" applyFont="1" applyFill="1" applyBorder="1" applyAlignment="1">
      <alignment horizontal="right"/>
    </xf>
    <xf numFmtId="4" fontId="1" fillId="0" borderId="33" xfId="0" applyNumberFormat="1" applyFont="1" applyFill="1" applyBorder="1" applyAlignment="1">
      <alignment horizontal="right"/>
    </xf>
    <xf numFmtId="0" fontId="3" fillId="0" borderId="26" xfId="0" applyFont="1" applyFill="1" applyBorder="1" applyAlignment="1">
      <alignment horizontal="left"/>
    </xf>
    <xf numFmtId="0" fontId="3" fillId="0" borderId="18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0" fontId="1" fillId="0" borderId="10" xfId="0" applyFont="1" applyBorder="1" applyAlignment="1">
      <alignment/>
    </xf>
    <xf numFmtId="3" fontId="1" fillId="0" borderId="10" xfId="0" applyNumberFormat="1" applyFont="1" applyFill="1" applyBorder="1" applyAlignment="1">
      <alignment/>
    </xf>
    <xf numFmtId="0" fontId="1" fillId="0" borderId="38" xfId="0" applyFont="1" applyBorder="1" applyAlignment="1">
      <alignment/>
    </xf>
    <xf numFmtId="4" fontId="1" fillId="0" borderId="30" xfId="0" applyNumberFormat="1" applyFont="1" applyBorder="1" applyAlignment="1">
      <alignment/>
    </xf>
    <xf numFmtId="3" fontId="1" fillId="0" borderId="30" xfId="0" applyNumberFormat="1" applyFont="1" applyFill="1" applyBorder="1" applyAlignment="1">
      <alignment/>
    </xf>
    <xf numFmtId="3" fontId="1" fillId="0" borderId="31" xfId="0" applyNumberFormat="1" applyFont="1" applyFill="1" applyBorder="1" applyAlignment="1">
      <alignment/>
    </xf>
    <xf numFmtId="0" fontId="3" fillId="0" borderId="28" xfId="0" applyFont="1" applyBorder="1" applyAlignment="1">
      <alignment/>
    </xf>
    <xf numFmtId="4" fontId="1" fillId="0" borderId="10" xfId="0" applyNumberFormat="1" applyFont="1" applyFill="1" applyBorder="1" applyAlignment="1">
      <alignment/>
    </xf>
    <xf numFmtId="4" fontId="1" fillId="22" borderId="10" xfId="0" applyNumberFormat="1" applyFont="1" applyFill="1" applyBorder="1" applyAlignment="1">
      <alignment horizontal="right"/>
    </xf>
    <xf numFmtId="3" fontId="1" fillId="38" borderId="10" xfId="0" applyNumberFormat="1" applyFont="1" applyFill="1" applyBorder="1" applyAlignment="1">
      <alignment horizontal="right"/>
    </xf>
    <xf numFmtId="3" fontId="1" fillId="39" borderId="10" xfId="0" applyNumberFormat="1" applyFont="1" applyFill="1" applyBorder="1" applyAlignment="1">
      <alignment horizontal="right"/>
    </xf>
    <xf numFmtId="4" fontId="3" fillId="0" borderId="10" xfId="33" applyNumberFormat="1" applyFont="1" applyFill="1" applyBorder="1" applyAlignment="1" applyProtection="1">
      <alignment horizontal="right"/>
      <protection/>
    </xf>
    <xf numFmtId="3" fontId="3" fillId="0" borderId="10" xfId="33" applyNumberFormat="1" applyFont="1" applyFill="1" applyBorder="1" applyAlignment="1" applyProtection="1">
      <alignment horizontal="right"/>
      <protection/>
    </xf>
    <xf numFmtId="4" fontId="3" fillId="0" borderId="10" xfId="0" applyNumberFormat="1" applyFont="1" applyBorder="1" applyAlignment="1">
      <alignment/>
    </xf>
    <xf numFmtId="3" fontId="3" fillId="0" borderId="10" xfId="0" applyNumberFormat="1" applyFont="1" applyFill="1" applyBorder="1" applyAlignment="1">
      <alignment/>
    </xf>
    <xf numFmtId="4" fontId="3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3" fillId="40" borderId="10" xfId="0" applyFont="1" applyFill="1" applyBorder="1" applyAlignment="1">
      <alignment/>
    </xf>
    <xf numFmtId="0" fontId="1" fillId="39" borderId="10" xfId="0" applyFont="1" applyFill="1" applyBorder="1" applyAlignment="1">
      <alignment/>
    </xf>
    <xf numFmtId="4" fontId="1" fillId="22" borderId="10" xfId="33" applyNumberFormat="1" applyFont="1" applyFill="1" applyBorder="1" applyAlignment="1" applyProtection="1">
      <alignment horizontal="right"/>
      <protection/>
    </xf>
    <xf numFmtId="3" fontId="1" fillId="38" borderId="10" xfId="33" applyNumberFormat="1" applyFont="1" applyFill="1" applyBorder="1" applyAlignment="1" applyProtection="1">
      <alignment horizontal="right"/>
      <protection/>
    </xf>
    <xf numFmtId="3" fontId="1" fillId="39" borderId="10" xfId="33" applyNumberFormat="1" applyFont="1" applyFill="1" applyBorder="1" applyAlignment="1" applyProtection="1">
      <alignment horizontal="right"/>
      <protection/>
    </xf>
    <xf numFmtId="4" fontId="1" fillId="0" borderId="10" xfId="33" applyNumberFormat="1" applyFont="1" applyFill="1" applyBorder="1" applyAlignment="1" applyProtection="1">
      <alignment horizontal="right"/>
      <protection/>
    </xf>
    <xf numFmtId="0" fontId="3" fillId="0" borderId="10" xfId="0" applyFont="1" applyFill="1" applyBorder="1" applyAlignment="1">
      <alignment/>
    </xf>
    <xf numFmtId="0" fontId="1" fillId="40" borderId="10" xfId="0" applyFont="1" applyFill="1" applyBorder="1" applyAlignment="1">
      <alignment/>
    </xf>
    <xf numFmtId="49" fontId="3" fillId="0" borderId="10" xfId="0" applyNumberFormat="1" applyFont="1" applyBorder="1" applyAlignment="1">
      <alignment/>
    </xf>
    <xf numFmtId="49" fontId="3" fillId="0" borderId="10" xfId="0" applyNumberFormat="1" applyFont="1" applyFill="1" applyBorder="1" applyAlignment="1">
      <alignment/>
    </xf>
    <xf numFmtId="4" fontId="1" fillId="0" borderId="10" xfId="0" applyNumberFormat="1" applyFont="1" applyFill="1" applyBorder="1" applyAlignment="1">
      <alignment horizontal="right"/>
    </xf>
    <xf numFmtId="3" fontId="1" fillId="0" borderId="10" xfId="0" applyNumberFormat="1" applyFont="1" applyFill="1" applyBorder="1" applyAlignment="1">
      <alignment horizontal="right"/>
    </xf>
    <xf numFmtId="0" fontId="3" fillId="0" borderId="10" xfId="0" applyNumberFormat="1" applyFont="1" applyBorder="1" applyAlignment="1">
      <alignment/>
    </xf>
    <xf numFmtId="4" fontId="1" fillId="22" borderId="10" xfId="0" applyNumberFormat="1" applyFont="1" applyFill="1" applyBorder="1" applyAlignment="1">
      <alignment/>
    </xf>
    <xf numFmtId="3" fontId="1" fillId="38" borderId="10" xfId="0" applyNumberFormat="1" applyFont="1" applyFill="1" applyBorder="1" applyAlignment="1">
      <alignment/>
    </xf>
    <xf numFmtId="3" fontId="78" fillId="0" borderId="10" xfId="0" applyNumberFormat="1" applyFont="1" applyFill="1" applyBorder="1" applyAlignment="1">
      <alignment horizontal="right"/>
    </xf>
    <xf numFmtId="3" fontId="1" fillId="39" borderId="10" xfId="0" applyNumberFormat="1" applyFont="1" applyFill="1" applyBorder="1" applyAlignment="1">
      <alignment/>
    </xf>
    <xf numFmtId="49" fontId="1" fillId="39" borderId="10" xfId="0" applyNumberFormat="1" applyFont="1" applyFill="1" applyBorder="1" applyAlignment="1">
      <alignment/>
    </xf>
    <xf numFmtId="0" fontId="1" fillId="22" borderId="11" xfId="0" applyFont="1" applyFill="1" applyBorder="1" applyAlignment="1">
      <alignment/>
    </xf>
    <xf numFmtId="4" fontId="1" fillId="22" borderId="11" xfId="0" applyNumberFormat="1" applyFont="1" applyFill="1" applyBorder="1" applyAlignment="1">
      <alignment horizontal="right"/>
    </xf>
    <xf numFmtId="3" fontId="1" fillId="38" borderId="11" xfId="0" applyNumberFormat="1" applyFont="1" applyFill="1" applyBorder="1" applyAlignment="1">
      <alignment horizontal="right"/>
    </xf>
    <xf numFmtId="3" fontId="1" fillId="39" borderId="11" xfId="0" applyNumberFormat="1" applyFont="1" applyFill="1" applyBorder="1" applyAlignment="1">
      <alignment horizontal="right"/>
    </xf>
    <xf numFmtId="0" fontId="1" fillId="0" borderId="25" xfId="0" applyFont="1" applyBorder="1" applyAlignment="1">
      <alignment/>
    </xf>
    <xf numFmtId="0" fontId="1" fillId="0" borderId="27" xfId="0" applyFont="1" applyBorder="1" applyAlignment="1">
      <alignment/>
    </xf>
    <xf numFmtId="4" fontId="1" fillId="0" borderId="27" xfId="0" applyNumberFormat="1" applyFont="1" applyFill="1" applyBorder="1" applyAlignment="1">
      <alignment/>
    </xf>
    <xf numFmtId="3" fontId="1" fillId="0" borderId="27" xfId="0" applyNumberFormat="1" applyFont="1" applyFill="1" applyBorder="1" applyAlignment="1">
      <alignment horizontal="center"/>
    </xf>
    <xf numFmtId="3" fontId="1" fillId="0" borderId="26" xfId="0" applyNumberFormat="1" applyFont="1" applyFill="1" applyBorder="1" applyAlignment="1">
      <alignment horizontal="center"/>
    </xf>
    <xf numFmtId="0" fontId="1" fillId="0" borderId="35" xfId="0" applyFont="1" applyBorder="1" applyAlignment="1">
      <alignment/>
    </xf>
    <xf numFmtId="49" fontId="1" fillId="0" borderId="38" xfId="0" applyNumberFormat="1" applyFont="1" applyFill="1" applyBorder="1" applyAlignment="1">
      <alignment horizontal="center"/>
    </xf>
    <xf numFmtId="49" fontId="1" fillId="0" borderId="36" xfId="0" applyNumberFormat="1" applyFont="1" applyFill="1" applyBorder="1" applyAlignment="1">
      <alignment horizontal="center"/>
    </xf>
    <xf numFmtId="0" fontId="1" fillId="22" borderId="13" xfId="0" applyFont="1" applyFill="1" applyBorder="1" applyAlignment="1">
      <alignment/>
    </xf>
    <xf numFmtId="3" fontId="1" fillId="39" borderId="14" xfId="0" applyNumberFormat="1" applyFont="1" applyFill="1" applyBorder="1" applyAlignment="1">
      <alignment horizontal="right"/>
    </xf>
    <xf numFmtId="0" fontId="1" fillId="0" borderId="15" xfId="0" applyFont="1" applyBorder="1" applyAlignment="1">
      <alignment/>
    </xf>
    <xf numFmtId="0" fontId="3" fillId="0" borderId="15" xfId="0" applyFont="1" applyBorder="1" applyAlignment="1">
      <alignment/>
    </xf>
    <xf numFmtId="3" fontId="3" fillId="0" borderId="16" xfId="33" applyNumberFormat="1" applyFont="1" applyFill="1" applyBorder="1" applyAlignment="1" applyProtection="1">
      <alignment horizontal="right"/>
      <protection/>
    </xf>
    <xf numFmtId="3" fontId="3" fillId="0" borderId="16" xfId="0" applyNumberFormat="1" applyFont="1" applyFill="1" applyBorder="1" applyAlignment="1">
      <alignment/>
    </xf>
    <xf numFmtId="0" fontId="1" fillId="39" borderId="15" xfId="0" applyFont="1" applyFill="1" applyBorder="1" applyAlignment="1">
      <alignment/>
    </xf>
    <xf numFmtId="3" fontId="1" fillId="39" borderId="16" xfId="33" applyNumberFormat="1" applyFont="1" applyFill="1" applyBorder="1" applyAlignment="1" applyProtection="1">
      <alignment horizontal="right"/>
      <protection/>
    </xf>
    <xf numFmtId="176" fontId="3" fillId="0" borderId="15" xfId="0" applyNumberFormat="1" applyFont="1" applyBorder="1" applyAlignment="1">
      <alignment/>
    </xf>
    <xf numFmtId="177" fontId="1" fillId="0" borderId="15" xfId="0" applyNumberFormat="1" applyFont="1" applyBorder="1" applyAlignment="1">
      <alignment/>
    </xf>
    <xf numFmtId="0" fontId="3" fillId="40" borderId="15" xfId="0" applyFont="1" applyFill="1" applyBorder="1" applyAlignment="1">
      <alignment/>
    </xf>
    <xf numFmtId="3" fontId="1" fillId="39" borderId="16" xfId="0" applyNumberFormat="1" applyFont="1" applyFill="1" applyBorder="1" applyAlignment="1">
      <alignment horizontal="right"/>
    </xf>
    <xf numFmtId="0" fontId="1" fillId="0" borderId="15" xfId="0" applyFont="1" applyFill="1" applyBorder="1" applyAlignment="1">
      <alignment/>
    </xf>
    <xf numFmtId="0" fontId="1" fillId="40" borderId="15" xfId="0" applyFont="1" applyFill="1" applyBorder="1" applyAlignment="1">
      <alignment/>
    </xf>
    <xf numFmtId="3" fontId="1" fillId="0" borderId="16" xfId="0" applyNumberFormat="1" applyFont="1" applyFill="1" applyBorder="1" applyAlignment="1">
      <alignment horizontal="right"/>
    </xf>
    <xf numFmtId="3" fontId="1" fillId="38" borderId="16" xfId="0" applyNumberFormat="1" applyFont="1" applyFill="1" applyBorder="1" applyAlignment="1">
      <alignment/>
    </xf>
    <xf numFmtId="3" fontId="78" fillId="0" borderId="16" xfId="0" applyNumberFormat="1" applyFont="1" applyFill="1" applyBorder="1" applyAlignment="1">
      <alignment horizontal="right"/>
    </xf>
    <xf numFmtId="3" fontId="1" fillId="39" borderId="16" xfId="0" applyNumberFormat="1" applyFont="1" applyFill="1" applyBorder="1" applyAlignment="1">
      <alignment/>
    </xf>
    <xf numFmtId="4" fontId="1" fillId="22" borderId="38" xfId="0" applyNumberFormat="1" applyFont="1" applyFill="1" applyBorder="1" applyAlignment="1">
      <alignment/>
    </xf>
    <xf numFmtId="3" fontId="1" fillId="38" borderId="38" xfId="0" applyNumberFormat="1" applyFont="1" applyFill="1" applyBorder="1" applyAlignment="1">
      <alignment/>
    </xf>
    <xf numFmtId="3" fontId="1" fillId="39" borderId="38" xfId="0" applyNumberFormat="1" applyFont="1" applyFill="1" applyBorder="1" applyAlignment="1">
      <alignment/>
    </xf>
    <xf numFmtId="3" fontId="1" fillId="39" borderId="36" xfId="0" applyNumberFormat="1" applyFont="1" applyFill="1" applyBorder="1" applyAlignment="1">
      <alignment/>
    </xf>
    <xf numFmtId="4" fontId="1" fillId="0" borderId="34" xfId="0" applyNumberFormat="1" applyFont="1" applyFill="1" applyBorder="1" applyAlignment="1">
      <alignment/>
    </xf>
    <xf numFmtId="49" fontId="1" fillId="0" borderId="37" xfId="0" applyNumberFormat="1" applyFont="1" applyFill="1" applyBorder="1" applyAlignment="1">
      <alignment horizontal="center"/>
    </xf>
    <xf numFmtId="4" fontId="1" fillId="22" borderId="19" xfId="0" applyNumberFormat="1" applyFont="1" applyFill="1" applyBorder="1" applyAlignment="1">
      <alignment horizontal="right"/>
    </xf>
    <xf numFmtId="4" fontId="3" fillId="0" borderId="20" xfId="0" applyNumberFormat="1" applyFont="1" applyFill="1" applyBorder="1" applyAlignment="1">
      <alignment horizontal="right"/>
    </xf>
    <xf numFmtId="4" fontId="3" fillId="0" borderId="20" xfId="33" applyNumberFormat="1" applyFont="1" applyFill="1" applyBorder="1" applyAlignment="1" applyProtection="1">
      <alignment horizontal="right"/>
      <protection/>
    </xf>
    <xf numFmtId="4" fontId="3" fillId="0" borderId="20" xfId="0" applyNumberFormat="1" applyFont="1" applyBorder="1" applyAlignment="1">
      <alignment/>
    </xf>
    <xf numFmtId="4" fontId="3" fillId="0" borderId="20" xfId="0" applyNumberFormat="1" applyFont="1" applyFill="1" applyBorder="1" applyAlignment="1">
      <alignment/>
    </xf>
    <xf numFmtId="4" fontId="1" fillId="22" borderId="20" xfId="33" applyNumberFormat="1" applyFont="1" applyFill="1" applyBorder="1" applyAlignment="1" applyProtection="1">
      <alignment horizontal="right"/>
      <protection/>
    </xf>
    <xf numFmtId="4" fontId="1" fillId="0" borderId="20" xfId="33" applyNumberFormat="1" applyFont="1" applyFill="1" applyBorder="1" applyAlignment="1" applyProtection="1">
      <alignment horizontal="right"/>
      <protection/>
    </xf>
    <xf numFmtId="4" fontId="1" fillId="22" borderId="20" xfId="0" applyNumberFormat="1" applyFont="1" applyFill="1" applyBorder="1" applyAlignment="1">
      <alignment horizontal="right"/>
    </xf>
    <xf numFmtId="4" fontId="1" fillId="0" borderId="20" xfId="0" applyNumberFormat="1" applyFont="1" applyFill="1" applyBorder="1" applyAlignment="1">
      <alignment horizontal="right"/>
    </xf>
    <xf numFmtId="4" fontId="1" fillId="22" borderId="20" xfId="0" applyNumberFormat="1" applyFont="1" applyFill="1" applyBorder="1" applyAlignment="1">
      <alignment/>
    </xf>
    <xf numFmtId="4" fontId="1" fillId="22" borderId="37" xfId="0" applyNumberFormat="1" applyFont="1" applyFill="1" applyBorder="1" applyAlignment="1">
      <alignment/>
    </xf>
    <xf numFmtId="0" fontId="1" fillId="0" borderId="26" xfId="0" applyFont="1" applyBorder="1" applyAlignment="1">
      <alignment/>
    </xf>
    <xf numFmtId="0" fontId="1" fillId="0" borderId="36" xfId="0" applyFont="1" applyBorder="1" applyAlignment="1">
      <alignment/>
    </xf>
    <xf numFmtId="0" fontId="1" fillId="22" borderId="14" xfId="0" applyFont="1" applyFill="1" applyBorder="1" applyAlignment="1">
      <alignment/>
    </xf>
    <xf numFmtId="0" fontId="1" fillId="0" borderId="16" xfId="0" applyFont="1" applyBorder="1" applyAlignment="1">
      <alignment/>
    </xf>
    <xf numFmtId="0" fontId="3" fillId="0" borderId="16" xfId="0" applyFont="1" applyBorder="1" applyAlignment="1">
      <alignment/>
    </xf>
    <xf numFmtId="0" fontId="1" fillId="0" borderId="16" xfId="0" applyFont="1" applyFill="1" applyBorder="1" applyAlignment="1">
      <alignment/>
    </xf>
    <xf numFmtId="0" fontId="1" fillId="39" borderId="16" xfId="0" applyFont="1" applyFill="1" applyBorder="1" applyAlignment="1">
      <alignment/>
    </xf>
    <xf numFmtId="0" fontId="1" fillId="40" borderId="16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3" fillId="40" borderId="16" xfId="0" applyFont="1" applyFill="1" applyBorder="1" applyAlignment="1">
      <alignment/>
    </xf>
    <xf numFmtId="1" fontId="4" fillId="35" borderId="0" xfId="0" applyNumberFormat="1" applyFont="1" applyFill="1" applyBorder="1" applyAlignment="1">
      <alignment/>
    </xf>
    <xf numFmtId="4" fontId="1" fillId="0" borderId="20" xfId="0" applyNumberFormat="1" applyFont="1" applyFill="1" applyBorder="1" applyAlignment="1">
      <alignment/>
    </xf>
    <xf numFmtId="1" fontId="3" fillId="0" borderId="10" xfId="0" applyNumberFormat="1" applyFont="1" applyBorder="1" applyAlignment="1">
      <alignment/>
    </xf>
    <xf numFmtId="1" fontId="83" fillId="0" borderId="10" xfId="0" applyNumberFormat="1" applyFont="1" applyBorder="1" applyAlignment="1">
      <alignment/>
    </xf>
    <xf numFmtId="1" fontId="3" fillId="0" borderId="10" xfId="0" applyNumberFormat="1" applyFont="1" applyFill="1" applyBorder="1" applyAlignment="1">
      <alignment/>
    </xf>
    <xf numFmtId="4" fontId="83" fillId="0" borderId="10" xfId="0" applyNumberFormat="1" applyFont="1" applyFill="1" applyBorder="1" applyAlignment="1">
      <alignment/>
    </xf>
    <xf numFmtId="3" fontId="83" fillId="0" borderId="10" xfId="0" applyNumberFormat="1" applyFont="1" applyFill="1" applyBorder="1" applyAlignment="1">
      <alignment/>
    </xf>
    <xf numFmtId="3" fontId="3" fillId="0" borderId="10" xfId="0" applyNumberFormat="1" applyFont="1" applyBorder="1" applyAlignment="1">
      <alignment/>
    </xf>
    <xf numFmtId="1" fontId="1" fillId="0" borderId="10" xfId="51" applyNumberFormat="1" applyFont="1" applyBorder="1">
      <alignment/>
      <protection/>
    </xf>
    <xf numFmtId="4" fontId="3" fillId="0" borderId="10" xfId="51" applyNumberFormat="1" applyFont="1" applyFill="1" applyBorder="1" applyAlignment="1">
      <alignment horizontal="right"/>
      <protection/>
    </xf>
    <xf numFmtId="3" fontId="3" fillId="0" borderId="10" xfId="51" applyNumberFormat="1" applyFont="1" applyFill="1" applyBorder="1" applyAlignment="1">
      <alignment horizontal="right"/>
      <protection/>
    </xf>
    <xf numFmtId="4" fontId="3" fillId="0" borderId="10" xfId="51" applyNumberFormat="1" applyFont="1" applyFill="1" applyBorder="1">
      <alignment/>
      <protection/>
    </xf>
    <xf numFmtId="3" fontId="3" fillId="0" borderId="10" xfId="51" applyNumberFormat="1" applyFont="1" applyFill="1" applyBorder="1">
      <alignment/>
      <protection/>
    </xf>
    <xf numFmtId="1" fontId="3" fillId="0" borderId="15" xfId="0" applyNumberFormat="1" applyFont="1" applyBorder="1" applyAlignment="1">
      <alignment/>
    </xf>
    <xf numFmtId="1" fontId="83" fillId="0" borderId="15" xfId="0" applyNumberFormat="1" applyFont="1" applyBorder="1" applyAlignment="1">
      <alignment/>
    </xf>
    <xf numFmtId="3" fontId="1" fillId="0" borderId="16" xfId="0" applyNumberFormat="1" applyFont="1" applyFill="1" applyBorder="1" applyAlignment="1">
      <alignment/>
    </xf>
    <xf numFmtId="3" fontId="83" fillId="0" borderId="16" xfId="0" applyNumberFormat="1" applyFont="1" applyFill="1" applyBorder="1" applyAlignment="1">
      <alignment/>
    </xf>
    <xf numFmtId="3" fontId="3" fillId="0" borderId="16" xfId="0" applyNumberFormat="1" applyFont="1" applyBorder="1" applyAlignment="1">
      <alignment/>
    </xf>
    <xf numFmtId="1" fontId="1" fillId="0" borderId="15" xfId="51" applyNumberFormat="1" applyFont="1" applyBorder="1">
      <alignment/>
      <protection/>
    </xf>
    <xf numFmtId="3" fontId="3" fillId="0" borderId="16" xfId="51" applyNumberFormat="1" applyFont="1" applyFill="1" applyBorder="1" applyAlignment="1">
      <alignment horizontal="right"/>
      <protection/>
    </xf>
    <xf numFmtId="3" fontId="3" fillId="0" borderId="16" xfId="51" applyNumberFormat="1" applyFont="1" applyFill="1" applyBorder="1">
      <alignment/>
      <protection/>
    </xf>
    <xf numFmtId="4" fontId="83" fillId="0" borderId="20" xfId="0" applyNumberFormat="1" applyFont="1" applyFill="1" applyBorder="1" applyAlignment="1">
      <alignment/>
    </xf>
    <xf numFmtId="4" fontId="3" fillId="0" borderId="20" xfId="51" applyNumberFormat="1" applyFont="1" applyFill="1" applyBorder="1" applyAlignment="1">
      <alignment horizontal="right"/>
      <protection/>
    </xf>
    <xf numFmtId="4" fontId="3" fillId="0" borderId="20" xfId="51" applyNumberFormat="1" applyFont="1" applyFill="1" applyBorder="1">
      <alignment/>
      <protection/>
    </xf>
    <xf numFmtId="1" fontId="3" fillId="0" borderId="16" xfId="0" applyNumberFormat="1" applyFont="1" applyFill="1" applyBorder="1" applyAlignment="1">
      <alignment/>
    </xf>
    <xf numFmtId="1" fontId="3" fillId="0" borderId="16" xfId="0" applyNumberFormat="1" applyFont="1" applyBorder="1" applyAlignment="1">
      <alignment/>
    </xf>
    <xf numFmtId="1" fontId="20" fillId="0" borderId="16" xfId="0" applyNumberFormat="1" applyFont="1" applyFill="1" applyBorder="1" applyAlignment="1">
      <alignment/>
    </xf>
    <xf numFmtId="1" fontId="3" fillId="0" borderId="16" xfId="51" applyNumberFormat="1" applyFont="1" applyFill="1" applyBorder="1" applyAlignment="1">
      <alignment/>
      <protection/>
    </xf>
    <xf numFmtId="1" fontId="3" fillId="0" borderId="16" xfId="51" applyNumberFormat="1" applyFont="1" applyFill="1" applyBorder="1">
      <alignment/>
      <protection/>
    </xf>
    <xf numFmtId="4" fontId="1" fillId="0" borderId="21" xfId="51" applyNumberFormat="1" applyFont="1" applyFill="1" applyBorder="1">
      <alignment/>
      <protection/>
    </xf>
    <xf numFmtId="4" fontId="1" fillId="0" borderId="12" xfId="51" applyNumberFormat="1" applyFont="1" applyFill="1" applyBorder="1">
      <alignment/>
      <protection/>
    </xf>
    <xf numFmtId="3" fontId="1" fillId="0" borderId="12" xfId="51" applyNumberFormat="1" applyFont="1" applyFill="1" applyBorder="1">
      <alignment/>
      <protection/>
    </xf>
    <xf numFmtId="3" fontId="1" fillId="0" borderId="18" xfId="51" applyNumberFormat="1" applyFont="1" applyFill="1" applyBorder="1">
      <alignment/>
      <protection/>
    </xf>
    <xf numFmtId="4" fontId="1" fillId="0" borderId="33" xfId="0" applyNumberFormat="1" applyFont="1" applyFill="1" applyBorder="1" applyAlignment="1">
      <alignment/>
    </xf>
    <xf numFmtId="4" fontId="1" fillId="0" borderId="30" xfId="0" applyNumberFormat="1" applyFont="1" applyFill="1" applyBorder="1" applyAlignment="1">
      <alignment/>
    </xf>
    <xf numFmtId="0" fontId="4" fillId="36" borderId="44" xfId="0" applyFont="1" applyFill="1" applyBorder="1" applyAlignment="1">
      <alignment/>
    </xf>
    <xf numFmtId="0" fontId="0" fillId="35" borderId="44" xfId="0" applyFont="1" applyFill="1" applyBorder="1" applyAlignment="1">
      <alignment/>
    </xf>
    <xf numFmtId="3" fontId="4" fillId="35" borderId="44" xfId="0" applyNumberFormat="1" applyFont="1" applyFill="1" applyBorder="1" applyAlignment="1">
      <alignment horizontal="right"/>
    </xf>
    <xf numFmtId="0" fontId="4" fillId="37" borderId="0" xfId="0" applyFont="1" applyFill="1" applyAlignment="1">
      <alignment/>
    </xf>
    <xf numFmtId="0" fontId="0" fillId="37" borderId="0" xfId="0" applyFont="1" applyFill="1" applyAlignment="1">
      <alignment/>
    </xf>
    <xf numFmtId="0" fontId="4" fillId="36" borderId="0" xfId="0" applyFont="1" applyFill="1" applyAlignment="1">
      <alignment/>
    </xf>
    <xf numFmtId="3" fontId="4" fillId="35" borderId="0" xfId="0" applyNumberFormat="1" applyFont="1" applyFill="1" applyBorder="1" applyAlignment="1">
      <alignment horizontal="right"/>
    </xf>
    <xf numFmtId="3" fontId="0" fillId="35" borderId="0" xfId="0" applyNumberFormat="1" applyFont="1" applyFill="1" applyBorder="1" applyAlignment="1">
      <alignment/>
    </xf>
    <xf numFmtId="0" fontId="1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4" fontId="1" fillId="0" borderId="0" xfId="0" applyNumberFormat="1" applyFont="1" applyBorder="1" applyAlignment="1">
      <alignment horizontal="right"/>
    </xf>
    <xf numFmtId="3" fontId="1" fillId="0" borderId="0" xfId="0" applyNumberFormat="1" applyFont="1" applyBorder="1" applyAlignment="1">
      <alignment horizontal="right"/>
    </xf>
    <xf numFmtId="0" fontId="3" fillId="0" borderId="0" xfId="51" applyFont="1" applyFill="1" applyBorder="1">
      <alignment/>
      <protection/>
    </xf>
    <xf numFmtId="0" fontId="1" fillId="0" borderId="0" xfId="0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1" fontId="3" fillId="0" borderId="0" xfId="0" applyNumberFormat="1" applyFont="1" applyFill="1" applyBorder="1" applyAlignment="1">
      <alignment/>
    </xf>
    <xf numFmtId="1" fontId="1" fillId="0" borderId="0" xfId="0" applyNumberFormat="1" applyFont="1" applyFill="1" applyBorder="1" applyAlignment="1">
      <alignment/>
    </xf>
    <xf numFmtId="4" fontId="1" fillId="0" borderId="0" xfId="0" applyNumberFormat="1" applyFont="1" applyFill="1" applyBorder="1" applyAlignment="1">
      <alignment horizontal="right"/>
    </xf>
    <xf numFmtId="1" fontId="79" fillId="0" borderId="0" xfId="0" applyNumberFormat="1" applyFont="1" applyAlignment="1">
      <alignment/>
    </xf>
    <xf numFmtId="0" fontId="79" fillId="0" borderId="0" xfId="0" applyFont="1" applyBorder="1" applyAlignment="1">
      <alignment/>
    </xf>
    <xf numFmtId="0" fontId="79" fillId="0" borderId="0" xfId="0" applyFont="1" applyAlignment="1">
      <alignment/>
    </xf>
    <xf numFmtId="0" fontId="3" fillId="0" borderId="28" xfId="0" applyFont="1" applyFill="1" applyBorder="1" applyAlignment="1">
      <alignment/>
    </xf>
    <xf numFmtId="0" fontId="1" fillId="0" borderId="28" xfId="0" applyFont="1" applyFill="1" applyBorder="1" applyAlignment="1">
      <alignment/>
    </xf>
    <xf numFmtId="0" fontId="1" fillId="0" borderId="45" xfId="0" applyFont="1" applyFill="1" applyBorder="1" applyAlignment="1">
      <alignment/>
    </xf>
    <xf numFmtId="0" fontId="3" fillId="0" borderId="45" xfId="0" applyFont="1" applyFill="1" applyBorder="1" applyAlignment="1">
      <alignment/>
    </xf>
    <xf numFmtId="0" fontId="17" fillId="0" borderId="10" xfId="0" applyFont="1" applyBorder="1" applyAlignment="1">
      <alignment/>
    </xf>
    <xf numFmtId="0" fontId="17" fillId="0" borderId="10" xfId="0" applyFont="1" applyFill="1" applyBorder="1" applyAlignment="1">
      <alignment/>
    </xf>
    <xf numFmtId="3" fontId="17" fillId="0" borderId="10" xfId="0" applyNumberFormat="1" applyFont="1" applyFill="1" applyBorder="1" applyAlignment="1">
      <alignment/>
    </xf>
    <xf numFmtId="0" fontId="3" fillId="0" borderId="10" xfId="0" applyFont="1" applyBorder="1" applyAlignment="1">
      <alignment horizontal="left"/>
    </xf>
    <xf numFmtId="4" fontId="17" fillId="0" borderId="10" xfId="0" applyNumberFormat="1" applyFont="1" applyFill="1" applyBorder="1" applyAlignment="1">
      <alignment/>
    </xf>
    <xf numFmtId="0" fontId="17" fillId="0" borderId="28" xfId="0" applyFont="1" applyFill="1" applyBorder="1" applyAlignment="1">
      <alignment/>
    </xf>
    <xf numFmtId="0" fontId="3" fillId="0" borderId="33" xfId="0" applyFont="1" applyFill="1" applyBorder="1" applyAlignment="1">
      <alignment/>
    </xf>
    <xf numFmtId="0" fontId="17" fillId="0" borderId="15" xfId="0" applyFont="1" applyBorder="1" applyAlignment="1">
      <alignment/>
    </xf>
    <xf numFmtId="0" fontId="17" fillId="0" borderId="16" xfId="0" applyFont="1" applyFill="1" applyBorder="1" applyAlignment="1">
      <alignment/>
    </xf>
    <xf numFmtId="3" fontId="17" fillId="0" borderId="16" xfId="0" applyNumberFormat="1" applyFont="1" applyFill="1" applyBorder="1" applyAlignment="1">
      <alignment/>
    </xf>
    <xf numFmtId="0" fontId="17" fillId="0" borderId="17" xfId="0" applyFont="1" applyBorder="1" applyAlignment="1">
      <alignment/>
    </xf>
    <xf numFmtId="0" fontId="3" fillId="0" borderId="20" xfId="0" applyFont="1" applyBorder="1" applyAlignment="1">
      <alignment/>
    </xf>
    <xf numFmtId="2" fontId="3" fillId="0" borderId="20" xfId="0" applyNumberFormat="1" applyFont="1" applyFill="1" applyBorder="1" applyAlignment="1">
      <alignment/>
    </xf>
    <xf numFmtId="0" fontId="20" fillId="0" borderId="20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17" fillId="0" borderId="20" xfId="0" applyFont="1" applyFill="1" applyBorder="1" applyAlignment="1">
      <alignment/>
    </xf>
    <xf numFmtId="2" fontId="17" fillId="0" borderId="20" xfId="0" applyNumberFormat="1" applyFont="1" applyFill="1" applyBorder="1" applyAlignment="1">
      <alignment/>
    </xf>
    <xf numFmtId="0" fontId="20" fillId="0" borderId="16" xfId="0" applyFont="1" applyFill="1" applyBorder="1" applyAlignment="1">
      <alignment/>
    </xf>
    <xf numFmtId="0" fontId="3" fillId="0" borderId="16" xfId="51" applyFont="1" applyFill="1" applyBorder="1" applyAlignment="1">
      <alignment/>
      <protection/>
    </xf>
    <xf numFmtId="0" fontId="3" fillId="0" borderId="16" xfId="51" applyFont="1" applyFill="1" applyBorder="1">
      <alignment/>
      <protection/>
    </xf>
    <xf numFmtId="0" fontId="1" fillId="0" borderId="31" xfId="0" applyFont="1" applyFill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2" xfId="0" applyFont="1" applyBorder="1" applyAlignment="1">
      <alignment/>
    </xf>
    <xf numFmtId="0" fontId="3" fillId="0" borderId="18" xfId="0" applyFont="1" applyFill="1" applyBorder="1" applyAlignment="1">
      <alignment/>
    </xf>
    <xf numFmtId="4" fontId="3" fillId="0" borderId="21" xfId="0" applyNumberFormat="1" applyFont="1" applyFill="1" applyBorder="1" applyAlignment="1">
      <alignment/>
    </xf>
    <xf numFmtId="4" fontId="3" fillId="0" borderId="12" xfId="0" applyNumberFormat="1" applyFont="1" applyFill="1" applyBorder="1" applyAlignment="1">
      <alignment/>
    </xf>
    <xf numFmtId="3" fontId="3" fillId="0" borderId="12" xfId="0" applyNumberFormat="1" applyFont="1" applyFill="1" applyBorder="1" applyAlignment="1">
      <alignment/>
    </xf>
    <xf numFmtId="3" fontId="3" fillId="0" borderId="18" xfId="0" applyNumberFormat="1" applyFont="1" applyFill="1" applyBorder="1" applyAlignment="1">
      <alignment/>
    </xf>
    <xf numFmtId="0" fontId="20" fillId="0" borderId="14" xfId="0" applyFont="1" applyFill="1" applyBorder="1" applyAlignment="1">
      <alignment/>
    </xf>
    <xf numFmtId="0" fontId="17" fillId="0" borderId="25" xfId="0" applyFont="1" applyBorder="1" applyAlignment="1">
      <alignment/>
    </xf>
    <xf numFmtId="0" fontId="3" fillId="0" borderId="27" xfId="0" applyFont="1" applyBorder="1" applyAlignment="1">
      <alignment/>
    </xf>
    <xf numFmtId="3" fontId="3" fillId="0" borderId="27" xfId="0" applyNumberFormat="1" applyFont="1" applyFill="1" applyBorder="1" applyAlignment="1">
      <alignment/>
    </xf>
    <xf numFmtId="0" fontId="3" fillId="0" borderId="27" xfId="0" applyFont="1" applyFill="1" applyBorder="1" applyAlignment="1">
      <alignment/>
    </xf>
    <xf numFmtId="0" fontId="18" fillId="0" borderId="15" xfId="0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4" fontId="1" fillId="0" borderId="21" xfId="0" applyNumberFormat="1" applyFont="1" applyFill="1" applyBorder="1" applyAlignment="1">
      <alignment/>
    </xf>
    <xf numFmtId="4" fontId="1" fillId="0" borderId="12" xfId="0" applyNumberFormat="1" applyFont="1" applyFill="1" applyBorder="1" applyAlignment="1">
      <alignment/>
    </xf>
    <xf numFmtId="3" fontId="1" fillId="0" borderId="12" xfId="0" applyNumberFormat="1" applyFont="1" applyFill="1" applyBorder="1" applyAlignment="1">
      <alignment/>
    </xf>
    <xf numFmtId="3" fontId="1" fillId="0" borderId="18" xfId="0" applyNumberFormat="1" applyFont="1" applyFill="1" applyBorder="1" applyAlignment="1">
      <alignment/>
    </xf>
    <xf numFmtId="0" fontId="20" fillId="0" borderId="19" xfId="0" applyFont="1" applyFill="1" applyBorder="1" applyAlignment="1">
      <alignment/>
    </xf>
    <xf numFmtId="3" fontId="3" fillId="0" borderId="26" xfId="0" applyNumberFormat="1" applyFont="1" applyFill="1" applyBorder="1" applyAlignment="1">
      <alignment/>
    </xf>
    <xf numFmtId="4" fontId="1" fillId="0" borderId="37" xfId="51" applyNumberFormat="1" applyFont="1" applyFill="1" applyBorder="1">
      <alignment/>
      <protection/>
    </xf>
    <xf numFmtId="4" fontId="1" fillId="0" borderId="38" xfId="51" applyNumberFormat="1" applyFont="1" applyFill="1" applyBorder="1">
      <alignment/>
      <protection/>
    </xf>
    <xf numFmtId="3" fontId="1" fillId="0" borderId="38" xfId="51" applyNumberFormat="1" applyFont="1" applyFill="1" applyBorder="1">
      <alignment/>
      <protection/>
    </xf>
    <xf numFmtId="3" fontId="1" fillId="0" borderId="36" xfId="51" applyNumberFormat="1" applyFont="1" applyFill="1" applyBorder="1">
      <alignment/>
      <protection/>
    </xf>
    <xf numFmtId="3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1" fontId="0" fillId="0" borderId="0" xfId="0" applyNumberFormat="1" applyFont="1" applyAlignment="1">
      <alignment/>
    </xf>
    <xf numFmtId="178" fontId="1" fillId="0" borderId="20" xfId="0" applyNumberFormat="1" applyFont="1" applyFill="1" applyBorder="1" applyAlignment="1">
      <alignment horizontal="right" vertical="center" indent="2"/>
    </xf>
    <xf numFmtId="3" fontId="21" fillId="0" borderId="10" xfId="0" applyNumberFormat="1" applyFont="1" applyFill="1" applyBorder="1" applyAlignment="1">
      <alignment/>
    </xf>
    <xf numFmtId="3" fontId="21" fillId="0" borderId="16" xfId="0" applyNumberFormat="1" applyFont="1" applyFill="1" applyBorder="1" applyAlignment="1">
      <alignment/>
    </xf>
    <xf numFmtId="182" fontId="18" fillId="0" borderId="25" xfId="0" applyNumberFormat="1" applyFont="1" applyBorder="1" applyAlignment="1">
      <alignment horizontal="left"/>
    </xf>
    <xf numFmtId="178" fontId="1" fillId="0" borderId="34" xfId="0" applyNumberFormat="1" applyFont="1" applyFill="1" applyBorder="1" applyAlignment="1">
      <alignment horizontal="right" vertical="center" indent="2"/>
    </xf>
    <xf numFmtId="0" fontId="1" fillId="0" borderId="27" xfId="0" applyFont="1" applyFill="1" applyBorder="1" applyAlignment="1">
      <alignment/>
    </xf>
    <xf numFmtId="0" fontId="21" fillId="0" borderId="27" xfId="0" applyFont="1" applyFill="1" applyBorder="1" applyAlignment="1">
      <alignment/>
    </xf>
    <xf numFmtId="3" fontId="21" fillId="0" borderId="27" xfId="0" applyNumberFormat="1" applyFont="1" applyFill="1" applyBorder="1" applyAlignment="1">
      <alignment/>
    </xf>
    <xf numFmtId="0" fontId="21" fillId="0" borderId="26" xfId="0" applyFont="1" applyFill="1" applyBorder="1" applyAlignment="1">
      <alignment/>
    </xf>
    <xf numFmtId="3" fontId="1" fillId="0" borderId="27" xfId="0" applyNumberFormat="1" applyFont="1" applyFill="1" applyBorder="1" applyAlignment="1">
      <alignment/>
    </xf>
    <xf numFmtId="3" fontId="1" fillId="0" borderId="26" xfId="0" applyNumberFormat="1" applyFont="1" applyFill="1" applyBorder="1" applyAlignment="1">
      <alignment/>
    </xf>
    <xf numFmtId="0" fontId="18" fillId="0" borderId="13" xfId="0" applyFont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1" xfId="0" applyFont="1" applyBorder="1" applyAlignment="1">
      <alignment/>
    </xf>
    <xf numFmtId="3" fontId="1" fillId="0" borderId="11" xfId="0" applyNumberFormat="1" applyFont="1" applyFill="1" applyBorder="1" applyAlignment="1">
      <alignment/>
    </xf>
    <xf numFmtId="3" fontId="1" fillId="0" borderId="14" xfId="0" applyNumberFormat="1" applyFont="1" applyFill="1" applyBorder="1" applyAlignment="1">
      <alignment/>
    </xf>
    <xf numFmtId="0" fontId="20" fillId="0" borderId="26" xfId="0" applyNumberFormat="1" applyFont="1" applyFill="1" applyBorder="1" applyAlignment="1">
      <alignment/>
    </xf>
    <xf numFmtId="0" fontId="20" fillId="0" borderId="16" xfId="0" applyNumberFormat="1" applyFont="1" applyFill="1" applyBorder="1" applyAlignment="1">
      <alignment/>
    </xf>
    <xf numFmtId="1" fontId="20" fillId="0" borderId="16" xfId="51" applyNumberFormat="1" applyFont="1" applyFill="1" applyBorder="1" applyAlignment="1">
      <alignment/>
      <protection/>
    </xf>
    <xf numFmtId="0" fontId="1" fillId="0" borderId="10" xfId="0" applyFont="1" applyFill="1" applyBorder="1" applyAlignment="1">
      <alignment horizontal="left"/>
    </xf>
    <xf numFmtId="4" fontId="1" fillId="0" borderId="21" xfId="0" applyNumberFormat="1" applyFont="1" applyFill="1" applyBorder="1" applyAlignment="1">
      <alignment horizontal="right"/>
    </xf>
    <xf numFmtId="4" fontId="1" fillId="0" borderId="12" xfId="0" applyNumberFormat="1" applyFont="1" applyFill="1" applyBorder="1" applyAlignment="1">
      <alignment horizontal="right"/>
    </xf>
    <xf numFmtId="3" fontId="1" fillId="0" borderId="12" xfId="0" applyNumberFormat="1" applyFont="1" applyFill="1" applyBorder="1" applyAlignment="1">
      <alignment horizontal="right"/>
    </xf>
    <xf numFmtId="3" fontId="1" fillId="0" borderId="18" xfId="0" applyNumberFormat="1" applyFont="1" applyFill="1" applyBorder="1" applyAlignment="1">
      <alignment horizontal="right"/>
    </xf>
    <xf numFmtId="49" fontId="1" fillId="0" borderId="15" xfId="0" applyNumberFormat="1" applyFont="1" applyBorder="1" applyAlignment="1">
      <alignment horizontal="left"/>
    </xf>
    <xf numFmtId="0" fontId="1" fillId="0" borderId="11" xfId="51" applyFont="1" applyBorder="1" applyAlignment="1">
      <alignment horizontal="left"/>
      <protection/>
    </xf>
    <xf numFmtId="0" fontId="18" fillId="0" borderId="11" xfId="0" applyFont="1" applyFill="1" applyBorder="1" applyAlignment="1">
      <alignment/>
    </xf>
    <xf numFmtId="0" fontId="20" fillId="0" borderId="14" xfId="51" applyFont="1" applyFill="1" applyBorder="1" applyAlignment="1">
      <alignment/>
      <protection/>
    </xf>
    <xf numFmtId="0" fontId="18" fillId="0" borderId="19" xfId="0" applyFont="1" applyFill="1" applyBorder="1" applyAlignment="1">
      <alignment/>
    </xf>
    <xf numFmtId="3" fontId="18" fillId="0" borderId="11" xfId="0" applyNumberFormat="1" applyFont="1" applyFill="1" applyBorder="1" applyAlignment="1">
      <alignment/>
    </xf>
    <xf numFmtId="0" fontId="18" fillId="0" borderId="14" xfId="0" applyFont="1" applyFill="1" applyBorder="1" applyAlignment="1">
      <alignment/>
    </xf>
    <xf numFmtId="49" fontId="83" fillId="0" borderId="10" xfId="0" applyNumberFormat="1" applyFont="1" applyBorder="1" applyAlignment="1">
      <alignment/>
    </xf>
    <xf numFmtId="0" fontId="83" fillId="0" borderId="10" xfId="0" applyFont="1" applyBorder="1" applyAlignment="1">
      <alignment/>
    </xf>
    <xf numFmtId="0" fontId="83" fillId="0" borderId="10" xfId="0" applyFont="1" applyFill="1" applyBorder="1" applyAlignment="1">
      <alignment/>
    </xf>
    <xf numFmtId="4" fontId="83" fillId="0" borderId="10" xfId="40" applyNumberFormat="1" applyFont="1" applyFill="1" applyBorder="1" applyAlignment="1" applyProtection="1">
      <alignment/>
      <protection/>
    </xf>
    <xf numFmtId="3" fontId="3" fillId="0" borderId="10" xfId="40" applyNumberFormat="1" applyFont="1" applyFill="1" applyBorder="1" applyAlignment="1" applyProtection="1">
      <alignment/>
      <protection/>
    </xf>
    <xf numFmtId="0" fontId="83" fillId="0" borderId="12" xfId="0" applyFont="1" applyBorder="1" applyAlignment="1">
      <alignment/>
    </xf>
    <xf numFmtId="49" fontId="83" fillId="0" borderId="12" xfId="0" applyNumberFormat="1" applyFont="1" applyBorder="1" applyAlignment="1">
      <alignment/>
    </xf>
    <xf numFmtId="4" fontId="83" fillId="0" borderId="12" xfId="40" applyNumberFormat="1" applyFont="1" applyFill="1" applyBorder="1" applyAlignment="1" applyProtection="1">
      <alignment/>
      <protection/>
    </xf>
    <xf numFmtId="3" fontId="83" fillId="0" borderId="12" xfId="40" applyNumberFormat="1" applyFont="1" applyFill="1" applyBorder="1" applyAlignment="1" applyProtection="1">
      <alignment/>
      <protection/>
    </xf>
    <xf numFmtId="3" fontId="3" fillId="0" borderId="12" xfId="40" applyNumberFormat="1" applyFont="1" applyFill="1" applyBorder="1" applyAlignment="1" applyProtection="1">
      <alignment/>
      <protection/>
    </xf>
    <xf numFmtId="4" fontId="1" fillId="0" borderId="30" xfId="0" applyNumberFormat="1" applyFont="1" applyFill="1" applyBorder="1" applyAlignment="1">
      <alignment horizontal="right"/>
    </xf>
    <xf numFmtId="3" fontId="1" fillId="0" borderId="30" xfId="0" applyNumberFormat="1" applyFont="1" applyFill="1" applyBorder="1" applyAlignment="1">
      <alignment horizontal="right"/>
    </xf>
    <xf numFmtId="3" fontId="1" fillId="0" borderId="31" xfId="0" applyNumberFormat="1" applyFont="1" applyFill="1" applyBorder="1" applyAlignment="1">
      <alignment horizontal="right"/>
    </xf>
    <xf numFmtId="4" fontId="83" fillId="0" borderId="21" xfId="40" applyNumberFormat="1" applyFont="1" applyFill="1" applyBorder="1" applyAlignment="1" applyProtection="1">
      <alignment/>
      <protection/>
    </xf>
    <xf numFmtId="4" fontId="1" fillId="0" borderId="33" xfId="0" applyNumberFormat="1" applyFont="1" applyFill="1" applyBorder="1" applyAlignment="1">
      <alignment horizontal="right"/>
    </xf>
    <xf numFmtId="0" fontId="1" fillId="0" borderId="14" xfId="0" applyFont="1" applyFill="1" applyBorder="1" applyAlignment="1">
      <alignment/>
    </xf>
    <xf numFmtId="0" fontId="83" fillId="0" borderId="15" xfId="0" applyFont="1" applyBorder="1" applyAlignment="1">
      <alignment/>
    </xf>
    <xf numFmtId="0" fontId="83" fillId="0" borderId="16" xfId="0" applyFont="1" applyBorder="1" applyAlignment="1">
      <alignment/>
    </xf>
    <xf numFmtId="0" fontId="83" fillId="0" borderId="17" xfId="0" applyFont="1" applyBorder="1" applyAlignment="1">
      <alignment/>
    </xf>
    <xf numFmtId="0" fontId="83" fillId="0" borderId="18" xfId="0" applyFont="1" applyBorder="1" applyAlignment="1">
      <alignment/>
    </xf>
    <xf numFmtId="0" fontId="83" fillId="0" borderId="16" xfId="0" applyFont="1" applyFill="1" applyBorder="1" applyAlignment="1">
      <alignment/>
    </xf>
    <xf numFmtId="3" fontId="83" fillId="0" borderId="18" xfId="4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>
      <alignment horizontal="right"/>
    </xf>
    <xf numFmtId="4" fontId="3" fillId="0" borderId="10" xfId="40" applyNumberFormat="1" applyFont="1" applyFill="1" applyBorder="1" applyAlignment="1" applyProtection="1">
      <alignment/>
      <protection/>
    </xf>
    <xf numFmtId="4" fontId="1" fillId="0" borderId="12" xfId="0" applyNumberFormat="1" applyFont="1" applyBorder="1" applyAlignment="1">
      <alignment horizontal="right"/>
    </xf>
    <xf numFmtId="3" fontId="1" fillId="0" borderId="12" xfId="0" applyNumberFormat="1" applyFont="1" applyBorder="1" applyAlignment="1">
      <alignment horizontal="right"/>
    </xf>
    <xf numFmtId="3" fontId="1" fillId="0" borderId="30" xfId="0" applyNumberFormat="1" applyFont="1" applyBorder="1" applyAlignment="1">
      <alignment/>
    </xf>
    <xf numFmtId="3" fontId="1" fillId="0" borderId="31" xfId="0" applyNumberFormat="1" applyFont="1" applyBorder="1" applyAlignment="1">
      <alignment/>
    </xf>
    <xf numFmtId="4" fontId="3" fillId="0" borderId="20" xfId="40" applyNumberFormat="1" applyFont="1" applyFill="1" applyBorder="1" applyAlignment="1" applyProtection="1">
      <alignment/>
      <protection/>
    </xf>
    <xf numFmtId="4" fontId="1" fillId="0" borderId="21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/>
    </xf>
    <xf numFmtId="3" fontId="3" fillId="0" borderId="16" xfId="40" applyNumberFormat="1" applyFont="1" applyFill="1" applyBorder="1" applyAlignment="1" applyProtection="1">
      <alignment/>
      <protection/>
    </xf>
    <xf numFmtId="3" fontId="1" fillId="0" borderId="18" xfId="0" applyNumberFormat="1" applyFont="1" applyBorder="1" applyAlignment="1">
      <alignment horizontal="right"/>
    </xf>
    <xf numFmtId="0" fontId="4" fillId="37" borderId="0" xfId="0" applyFont="1" applyFill="1" applyAlignment="1">
      <alignment/>
    </xf>
    <xf numFmtId="0" fontId="0" fillId="37" borderId="0" xfId="0" applyFont="1" applyFill="1" applyAlignment="1">
      <alignment/>
    </xf>
    <xf numFmtId="4" fontId="0" fillId="0" borderId="0" xfId="0" applyNumberFormat="1" applyFont="1" applyAlignment="1">
      <alignment/>
    </xf>
    <xf numFmtId="3" fontId="0" fillId="0" borderId="0" xfId="0" applyNumberFormat="1" applyFont="1" applyFill="1" applyAlignment="1">
      <alignment/>
    </xf>
    <xf numFmtId="4" fontId="0" fillId="0" borderId="0" xfId="0" applyNumberFormat="1" applyFont="1" applyFill="1" applyBorder="1" applyAlignment="1">
      <alignment/>
    </xf>
    <xf numFmtId="1" fontId="22" fillId="35" borderId="0" xfId="0" applyNumberFormat="1" applyFont="1" applyFill="1" applyBorder="1" applyAlignment="1">
      <alignment/>
    </xf>
    <xf numFmtId="4" fontId="3" fillId="0" borderId="10" xfId="0" applyNumberFormat="1" applyFont="1" applyBorder="1" applyAlignment="1">
      <alignment horizontal="right"/>
    </xf>
    <xf numFmtId="4" fontId="3" fillId="0" borderId="12" xfId="0" applyNumberFormat="1" applyFont="1" applyBorder="1" applyAlignment="1">
      <alignment horizontal="right"/>
    </xf>
    <xf numFmtId="3" fontId="84" fillId="0" borderId="30" xfId="0" applyNumberFormat="1" applyFont="1" applyFill="1" applyBorder="1" applyAlignment="1">
      <alignment horizontal="right"/>
    </xf>
    <xf numFmtId="3" fontId="84" fillId="0" borderId="31" xfId="0" applyNumberFormat="1" applyFont="1" applyFill="1" applyBorder="1" applyAlignment="1">
      <alignment horizontal="right"/>
    </xf>
    <xf numFmtId="0" fontId="83" fillId="0" borderId="28" xfId="0" applyFont="1" applyFill="1" applyBorder="1" applyAlignment="1">
      <alignment/>
    </xf>
    <xf numFmtId="0" fontId="3" fillId="0" borderId="18" xfId="0" applyFont="1" applyBorder="1" applyAlignment="1">
      <alignment/>
    </xf>
    <xf numFmtId="0" fontId="3" fillId="0" borderId="16" xfId="0" applyFont="1" applyFill="1" applyBorder="1" applyAlignment="1">
      <alignment horizontal="left"/>
    </xf>
    <xf numFmtId="3" fontId="1" fillId="38" borderId="16" xfId="33" applyNumberFormat="1" applyFont="1" applyFill="1" applyBorder="1" applyAlignment="1" applyProtection="1">
      <alignment horizontal="right"/>
      <protection/>
    </xf>
    <xf numFmtId="3" fontId="1" fillId="38" borderId="16" xfId="0" applyNumberFormat="1" applyFont="1" applyFill="1" applyBorder="1" applyAlignment="1">
      <alignment horizontal="right"/>
    </xf>
    <xf numFmtId="4" fontId="3" fillId="0" borderId="16" xfId="0" applyNumberFormat="1" applyFont="1" applyFill="1" applyBorder="1" applyAlignment="1">
      <alignment horizontal="right"/>
    </xf>
    <xf numFmtId="4" fontId="1" fillId="22" borderId="16" xfId="33" applyNumberFormat="1" applyFont="1" applyFill="1" applyBorder="1" applyAlignment="1" applyProtection="1">
      <alignment horizontal="right"/>
      <protection/>
    </xf>
    <xf numFmtId="4" fontId="3" fillId="0" borderId="16" xfId="33" applyNumberFormat="1" applyFont="1" applyFill="1" applyBorder="1" applyAlignment="1" applyProtection="1">
      <alignment horizontal="right"/>
      <protection/>
    </xf>
    <xf numFmtId="4" fontId="3" fillId="0" borderId="16" xfId="0" applyNumberFormat="1" applyFont="1" applyBorder="1" applyAlignment="1">
      <alignment/>
    </xf>
    <xf numFmtId="4" fontId="1" fillId="22" borderId="16" xfId="0" applyNumberFormat="1" applyFont="1" applyFill="1" applyBorder="1" applyAlignment="1">
      <alignment horizontal="right"/>
    </xf>
    <xf numFmtId="4" fontId="1" fillId="0" borderId="16" xfId="0" applyNumberFormat="1" applyFont="1" applyFill="1" applyBorder="1" applyAlignment="1">
      <alignment horizontal="right"/>
    </xf>
    <xf numFmtId="4" fontId="1" fillId="22" borderId="16" xfId="0" applyNumberFormat="1" applyFont="1" applyFill="1" applyBorder="1" applyAlignment="1">
      <alignment/>
    </xf>
    <xf numFmtId="4" fontId="3" fillId="0" borderId="16" xfId="0" applyNumberFormat="1" applyFont="1" applyFill="1" applyBorder="1" applyAlignment="1">
      <alignment/>
    </xf>
    <xf numFmtId="0" fontId="3" fillId="0" borderId="17" xfId="0" applyFont="1" applyBorder="1" applyAlignment="1">
      <alignment/>
    </xf>
    <xf numFmtId="0" fontId="1" fillId="0" borderId="33" xfId="0" applyFont="1" applyFill="1" applyBorder="1" applyAlignment="1">
      <alignment/>
    </xf>
    <xf numFmtId="3" fontId="3" fillId="0" borderId="30" xfId="0" applyNumberFormat="1" applyFont="1" applyFill="1" applyBorder="1" applyAlignment="1">
      <alignment/>
    </xf>
    <xf numFmtId="3" fontId="3" fillId="0" borderId="31" xfId="0" applyNumberFormat="1" applyFont="1" applyFill="1" applyBorder="1" applyAlignment="1">
      <alignment/>
    </xf>
    <xf numFmtId="0" fontId="3" fillId="0" borderId="45" xfId="0" applyFont="1" applyBorder="1" applyAlignment="1">
      <alignment/>
    </xf>
    <xf numFmtId="4" fontId="3" fillId="0" borderId="12" xfId="0" applyNumberFormat="1" applyFont="1" applyBorder="1" applyAlignment="1">
      <alignment/>
    </xf>
    <xf numFmtId="3" fontId="3" fillId="0" borderId="12" xfId="0" applyNumberFormat="1" applyFont="1" applyBorder="1" applyAlignment="1">
      <alignment/>
    </xf>
    <xf numFmtId="0" fontId="3" fillId="0" borderId="13" xfId="0" applyFont="1" applyBorder="1" applyAlignment="1">
      <alignment/>
    </xf>
    <xf numFmtId="49" fontId="3" fillId="0" borderId="11" xfId="0" applyNumberFormat="1" applyFont="1" applyBorder="1" applyAlignment="1">
      <alignment/>
    </xf>
    <xf numFmtId="0" fontId="3" fillId="0" borderId="14" xfId="0" applyFont="1" applyBorder="1" applyAlignment="1">
      <alignment/>
    </xf>
    <xf numFmtId="4" fontId="3" fillId="0" borderId="19" xfId="40" applyNumberFormat="1" applyFont="1" applyFill="1" applyBorder="1" applyAlignment="1" applyProtection="1">
      <alignment/>
      <protection/>
    </xf>
    <xf numFmtId="4" fontId="3" fillId="0" borderId="11" xfId="40" applyNumberFormat="1" applyFont="1" applyFill="1" applyBorder="1" applyAlignment="1" applyProtection="1">
      <alignment/>
      <protection/>
    </xf>
    <xf numFmtId="3" fontId="3" fillId="0" borderId="11" xfId="40" applyNumberFormat="1" applyFont="1" applyFill="1" applyBorder="1" applyAlignment="1" applyProtection="1">
      <alignment/>
      <protection/>
    </xf>
    <xf numFmtId="3" fontId="3" fillId="0" borderId="14" xfId="40" applyNumberFormat="1" applyFont="1" applyFill="1" applyBorder="1" applyAlignment="1" applyProtection="1">
      <alignment/>
      <protection/>
    </xf>
    <xf numFmtId="0" fontId="1" fillId="0" borderId="25" xfId="0" applyFont="1" applyFill="1" applyBorder="1" applyAlignment="1">
      <alignment/>
    </xf>
    <xf numFmtId="49" fontId="1" fillId="0" borderId="27" xfId="0" applyNumberFormat="1" applyFont="1" applyFill="1" applyBorder="1" applyAlignment="1">
      <alignment/>
    </xf>
    <xf numFmtId="0" fontId="1" fillId="0" borderId="26" xfId="0" applyFont="1" applyFill="1" applyBorder="1" applyAlignment="1">
      <alignment/>
    </xf>
    <xf numFmtId="0" fontId="1" fillId="39" borderId="11" xfId="0" applyFont="1" applyFill="1" applyBorder="1" applyAlignment="1">
      <alignment/>
    </xf>
    <xf numFmtId="0" fontId="1" fillId="39" borderId="13" xfId="0" applyFont="1" applyFill="1" applyBorder="1" applyAlignment="1">
      <alignment/>
    </xf>
    <xf numFmtId="0" fontId="1" fillId="39" borderId="14" xfId="0" applyFont="1" applyFill="1" applyBorder="1" applyAlignment="1">
      <alignment/>
    </xf>
    <xf numFmtId="3" fontId="85" fillId="0" borderId="12" xfId="0" applyNumberFormat="1" applyFont="1" applyFill="1" applyBorder="1" applyAlignment="1">
      <alignment horizontal="right"/>
    </xf>
    <xf numFmtId="3" fontId="85" fillId="0" borderId="18" xfId="0" applyNumberFormat="1" applyFont="1" applyFill="1" applyBorder="1" applyAlignment="1">
      <alignment horizontal="right"/>
    </xf>
    <xf numFmtId="0" fontId="1" fillId="0" borderId="28" xfId="0" applyFont="1" applyBorder="1" applyAlignment="1">
      <alignment/>
    </xf>
    <xf numFmtId="0" fontId="1" fillId="0" borderId="45" xfId="0" applyFont="1" applyBorder="1" applyAlignment="1">
      <alignment/>
    </xf>
    <xf numFmtId="49" fontId="1" fillId="0" borderId="45" xfId="0" applyNumberFormat="1" applyFont="1" applyBorder="1" applyAlignment="1">
      <alignment/>
    </xf>
    <xf numFmtId="0" fontId="1" fillId="0" borderId="29" xfId="0" applyFont="1" applyBorder="1" applyAlignment="1">
      <alignment/>
    </xf>
    <xf numFmtId="0" fontId="1" fillId="0" borderId="29" xfId="0" applyFont="1" applyFill="1" applyBorder="1" applyAlignment="1">
      <alignment horizontal="left"/>
    </xf>
    <xf numFmtId="0" fontId="1" fillId="0" borderId="29" xfId="0" applyFont="1" applyFill="1" applyBorder="1" applyAlignment="1">
      <alignment/>
    </xf>
    <xf numFmtId="0" fontId="7" fillId="0" borderId="46" xfId="0" applyFont="1" applyBorder="1" applyAlignment="1">
      <alignment/>
    </xf>
    <xf numFmtId="0" fontId="1" fillId="0" borderId="47" xfId="0" applyFont="1" applyBorder="1" applyAlignment="1">
      <alignment/>
    </xf>
    <xf numFmtId="0" fontId="1" fillId="0" borderId="48" xfId="0" applyFont="1" applyBorder="1" applyAlignment="1">
      <alignment/>
    </xf>
    <xf numFmtId="0" fontId="1" fillId="0" borderId="49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50" xfId="0" applyFont="1" applyBorder="1" applyAlignment="1">
      <alignment/>
    </xf>
    <xf numFmtId="0" fontId="1" fillId="0" borderId="51" xfId="0" applyFont="1" applyBorder="1" applyAlignment="1">
      <alignment/>
    </xf>
    <xf numFmtId="0" fontId="1" fillId="0" borderId="52" xfId="0" applyFont="1" applyBorder="1" applyAlignment="1">
      <alignment/>
    </xf>
    <xf numFmtId="49" fontId="1" fillId="0" borderId="52" xfId="0" applyNumberFormat="1" applyFont="1" applyBorder="1" applyAlignment="1">
      <alignment/>
    </xf>
    <xf numFmtId="0" fontId="1" fillId="0" borderId="53" xfId="0" applyFont="1" applyBorder="1" applyAlignment="1">
      <alignment/>
    </xf>
    <xf numFmtId="1" fontId="1" fillId="0" borderId="52" xfId="0" applyNumberFormat="1" applyFont="1" applyFill="1" applyBorder="1" applyAlignment="1">
      <alignment/>
    </xf>
    <xf numFmtId="1" fontId="84" fillId="0" borderId="53" xfId="0" applyNumberFormat="1" applyFont="1" applyBorder="1" applyAlignment="1">
      <alignment/>
    </xf>
    <xf numFmtId="1" fontId="1" fillId="0" borderId="48" xfId="0" applyNumberFormat="1" applyFont="1" applyFill="1" applyBorder="1" applyAlignment="1">
      <alignment/>
    </xf>
    <xf numFmtId="1" fontId="84" fillId="0" borderId="47" xfId="0" applyNumberFormat="1" applyFont="1" applyBorder="1" applyAlignment="1">
      <alignment/>
    </xf>
    <xf numFmtId="0" fontId="3" fillId="0" borderId="48" xfId="0" applyFont="1" applyFill="1" applyBorder="1" applyAlignment="1">
      <alignment/>
    </xf>
    <xf numFmtId="0" fontId="3" fillId="0" borderId="54" xfId="0" applyFont="1" applyFill="1" applyBorder="1" applyAlignment="1">
      <alignment/>
    </xf>
    <xf numFmtId="49" fontId="1" fillId="0" borderId="48" xfId="0" applyNumberFormat="1" applyFont="1" applyBorder="1" applyAlignment="1">
      <alignment/>
    </xf>
    <xf numFmtId="0" fontId="1" fillId="0" borderId="55" xfId="51" applyFont="1" applyFill="1" applyBorder="1" applyAlignment="1">
      <alignment/>
      <protection/>
    </xf>
    <xf numFmtId="0" fontId="17" fillId="0" borderId="52" xfId="0" applyFont="1" applyFill="1" applyBorder="1" applyAlignment="1">
      <alignment/>
    </xf>
    <xf numFmtId="0" fontId="17" fillId="0" borderId="52" xfId="0" applyFont="1" applyBorder="1" applyAlignment="1">
      <alignment/>
    </xf>
    <xf numFmtId="0" fontId="17" fillId="0" borderId="53" xfId="0" applyFont="1" applyBorder="1" applyAlignment="1">
      <alignment/>
    </xf>
    <xf numFmtId="0" fontId="17" fillId="0" borderId="47" xfId="0" applyFont="1" applyBorder="1" applyAlignment="1">
      <alignment/>
    </xf>
    <xf numFmtId="0" fontId="1" fillId="0" borderId="49" xfId="0" applyFont="1" applyFill="1" applyBorder="1" applyAlignment="1">
      <alignment/>
    </xf>
    <xf numFmtId="0" fontId="1" fillId="0" borderId="51" xfId="0" applyFont="1" applyFill="1" applyBorder="1" applyAlignment="1">
      <alignment/>
    </xf>
    <xf numFmtId="0" fontId="1" fillId="0" borderId="48" xfId="0" applyFont="1" applyFill="1" applyBorder="1" applyAlignment="1">
      <alignment/>
    </xf>
    <xf numFmtId="0" fontId="18" fillId="0" borderId="47" xfId="0" applyFont="1" applyBorder="1" applyAlignment="1">
      <alignment/>
    </xf>
    <xf numFmtId="0" fontId="1" fillId="0" borderId="50" xfId="0" applyFont="1" applyBorder="1" applyAlignment="1">
      <alignment/>
    </xf>
    <xf numFmtId="0" fontId="1" fillId="0" borderId="50" xfId="0" applyFont="1" applyFill="1" applyBorder="1" applyAlignment="1">
      <alignment/>
    </xf>
    <xf numFmtId="0" fontId="18" fillId="0" borderId="56" xfId="0" applyFont="1" applyBorder="1" applyAlignment="1">
      <alignment/>
    </xf>
    <xf numFmtId="1" fontId="1" fillId="0" borderId="51" xfId="51" applyNumberFormat="1" applyFont="1" applyFill="1" applyBorder="1" applyAlignment="1">
      <alignment/>
      <protection/>
    </xf>
    <xf numFmtId="1" fontId="1" fillId="0" borderId="29" xfId="0" applyNumberFormat="1" applyFont="1" applyFill="1" applyBorder="1" applyAlignment="1">
      <alignment/>
    </xf>
    <xf numFmtId="1" fontId="83" fillId="0" borderId="50" xfId="0" applyNumberFormat="1" applyFont="1" applyBorder="1" applyAlignment="1">
      <alignment/>
    </xf>
    <xf numFmtId="1" fontId="1" fillId="0" borderId="45" xfId="0" applyNumberFormat="1" applyFont="1" applyFill="1" applyBorder="1" applyAlignment="1">
      <alignment/>
    </xf>
    <xf numFmtId="1" fontId="83" fillId="0" borderId="56" xfId="0" applyNumberFormat="1" applyFont="1" applyBorder="1" applyAlignment="1">
      <alignment/>
    </xf>
    <xf numFmtId="1" fontId="84" fillId="0" borderId="28" xfId="0" applyNumberFormat="1" applyFont="1" applyFill="1" applyBorder="1" applyAlignment="1">
      <alignment/>
    </xf>
    <xf numFmtId="1" fontId="1" fillId="0" borderId="49" xfId="0" applyNumberFormat="1" applyFont="1" applyFill="1" applyBorder="1" applyAlignment="1">
      <alignment/>
    </xf>
    <xf numFmtId="1" fontId="3" fillId="0" borderId="20" xfId="0" applyNumberFormat="1" applyFont="1" applyBorder="1" applyAlignment="1">
      <alignment/>
    </xf>
    <xf numFmtId="1" fontId="20" fillId="0" borderId="49" xfId="0" applyNumberFormat="1" applyFont="1" applyFill="1" applyBorder="1" applyAlignment="1">
      <alignment/>
    </xf>
    <xf numFmtId="1" fontId="1" fillId="0" borderId="51" xfId="0" applyNumberFormat="1" applyFont="1" applyFill="1" applyBorder="1" applyAlignment="1">
      <alignment/>
    </xf>
    <xf numFmtId="0" fontId="1" fillId="22" borderId="55" xfId="0" applyFont="1" applyFill="1" applyBorder="1" applyAlignment="1">
      <alignment/>
    </xf>
    <xf numFmtId="0" fontId="1" fillId="39" borderId="52" xfId="0" applyFont="1" applyFill="1" applyBorder="1" applyAlignment="1">
      <alignment/>
    </xf>
    <xf numFmtId="0" fontId="1" fillId="39" borderId="53" xfId="0" applyFont="1" applyFill="1" applyBorder="1" applyAlignment="1">
      <alignment/>
    </xf>
    <xf numFmtId="49" fontId="3" fillId="0" borderId="48" xfId="0" applyNumberFormat="1" applyFont="1" applyFill="1" applyBorder="1" applyAlignment="1">
      <alignment/>
    </xf>
    <xf numFmtId="0" fontId="3" fillId="0" borderId="49" xfId="0" applyFont="1" applyFill="1" applyBorder="1" applyAlignment="1">
      <alignment/>
    </xf>
    <xf numFmtId="0" fontId="1" fillId="0" borderId="47" xfId="0" applyFont="1" applyFill="1" applyBorder="1" applyAlignment="1">
      <alignment/>
    </xf>
    <xf numFmtId="0" fontId="3" fillId="0" borderId="47" xfId="0" applyFont="1" applyFill="1" applyBorder="1" applyAlignment="1">
      <alignment/>
    </xf>
    <xf numFmtId="49" fontId="3" fillId="0" borderId="48" xfId="0" applyNumberFormat="1" applyFont="1" applyBorder="1" applyAlignment="1">
      <alignment/>
    </xf>
    <xf numFmtId="0" fontId="3" fillId="0" borderId="48" xfId="0" applyNumberFormat="1" applyFont="1" applyBorder="1" applyAlignment="1">
      <alignment/>
    </xf>
    <xf numFmtId="0" fontId="3" fillId="40" borderId="48" xfId="0" applyFont="1" applyFill="1" applyBorder="1" applyAlignment="1">
      <alignment/>
    </xf>
    <xf numFmtId="0" fontId="3" fillId="40" borderId="47" xfId="0" applyFont="1" applyFill="1" applyBorder="1" applyAlignment="1">
      <alignment/>
    </xf>
    <xf numFmtId="0" fontId="3" fillId="0" borderId="51" xfId="0" applyFont="1" applyBorder="1" applyAlignment="1">
      <alignment/>
    </xf>
    <xf numFmtId="0" fontId="1" fillId="39" borderId="25" xfId="0" applyFont="1" applyFill="1" applyBorder="1" applyAlignment="1">
      <alignment/>
    </xf>
    <xf numFmtId="0" fontId="1" fillId="39" borderId="27" xfId="0" applyFont="1" applyFill="1" applyBorder="1" applyAlignment="1">
      <alignment/>
    </xf>
    <xf numFmtId="0" fontId="1" fillId="39" borderId="26" xfId="0" applyFont="1" applyFill="1" applyBorder="1" applyAlignment="1">
      <alignment/>
    </xf>
    <xf numFmtId="4" fontId="1" fillId="22" borderId="27" xfId="0" applyNumberFormat="1" applyFont="1" applyFill="1" applyBorder="1" applyAlignment="1">
      <alignment/>
    </xf>
    <xf numFmtId="1" fontId="3" fillId="0" borderId="25" xfId="0" applyNumberFormat="1" applyFont="1" applyBorder="1" applyAlignment="1">
      <alignment/>
    </xf>
    <xf numFmtId="1" fontId="3" fillId="0" borderId="27" xfId="0" applyNumberFormat="1" applyFont="1" applyBorder="1" applyAlignment="1">
      <alignment/>
    </xf>
    <xf numFmtId="1" fontId="20" fillId="0" borderId="26" xfId="0" applyNumberFormat="1" applyFont="1" applyFill="1" applyBorder="1" applyAlignment="1">
      <alignment/>
    </xf>
    <xf numFmtId="4" fontId="3" fillId="0" borderId="34" xfId="0" applyNumberFormat="1" applyFont="1" applyFill="1" applyBorder="1" applyAlignment="1">
      <alignment/>
    </xf>
    <xf numFmtId="4" fontId="3" fillId="0" borderId="27" xfId="0" applyNumberFormat="1" applyFont="1" applyFill="1" applyBorder="1" applyAlignment="1">
      <alignment/>
    </xf>
    <xf numFmtId="0" fontId="83" fillId="0" borderId="25" xfId="0" applyFont="1" applyBorder="1" applyAlignment="1">
      <alignment/>
    </xf>
    <xf numFmtId="0" fontId="83" fillId="0" borderId="26" xfId="0" applyFont="1" applyBorder="1" applyAlignment="1">
      <alignment/>
    </xf>
    <xf numFmtId="4" fontId="3" fillId="0" borderId="27" xfId="0" applyNumberFormat="1" applyFont="1" applyBorder="1" applyAlignment="1">
      <alignment horizontal="right"/>
    </xf>
    <xf numFmtId="0" fontId="23" fillId="0" borderId="26" xfId="0" applyFont="1" applyFill="1" applyBorder="1" applyAlignment="1">
      <alignment horizontal="left"/>
    </xf>
    <xf numFmtId="4" fontId="1" fillId="22" borderId="26" xfId="0" applyNumberFormat="1" applyFont="1" applyFill="1" applyBorder="1" applyAlignment="1">
      <alignment horizontal="right"/>
    </xf>
    <xf numFmtId="4" fontId="1" fillId="22" borderId="34" xfId="0" applyNumberFormat="1" applyFont="1" applyFill="1" applyBorder="1" applyAlignment="1">
      <alignment horizontal="right"/>
    </xf>
    <xf numFmtId="3" fontId="1" fillId="38" borderId="27" xfId="0" applyNumberFormat="1" applyFont="1" applyFill="1" applyBorder="1" applyAlignment="1">
      <alignment horizontal="right"/>
    </xf>
    <xf numFmtId="3" fontId="1" fillId="39" borderId="27" xfId="0" applyNumberFormat="1" applyFont="1" applyFill="1" applyBorder="1" applyAlignment="1">
      <alignment horizontal="right"/>
    </xf>
    <xf numFmtId="3" fontId="1" fillId="39" borderId="26" xfId="0" applyNumberFormat="1" applyFont="1" applyFill="1" applyBorder="1" applyAlignment="1">
      <alignment horizontal="right"/>
    </xf>
    <xf numFmtId="1" fontId="3" fillId="0" borderId="25" xfId="0" applyNumberFormat="1" applyFont="1" applyFill="1" applyBorder="1" applyAlignment="1">
      <alignment/>
    </xf>
    <xf numFmtId="1" fontId="3" fillId="0" borderId="27" xfId="0" applyNumberFormat="1" applyFont="1" applyFill="1" applyBorder="1" applyAlignment="1">
      <alignment/>
    </xf>
    <xf numFmtId="0" fontId="1" fillId="0" borderId="34" xfId="0" applyFont="1" applyFill="1" applyBorder="1" applyAlignment="1">
      <alignment/>
    </xf>
    <xf numFmtId="0" fontId="83" fillId="0" borderId="57" xfId="0" applyFont="1" applyBorder="1" applyAlignment="1">
      <alignment/>
    </xf>
    <xf numFmtId="0" fontId="3" fillId="0" borderId="58" xfId="0" applyFont="1" applyBorder="1" applyAlignment="1">
      <alignment/>
    </xf>
    <xf numFmtId="0" fontId="3" fillId="0" borderId="59" xfId="0" applyFont="1" applyBorder="1" applyAlignment="1">
      <alignment/>
    </xf>
    <xf numFmtId="4" fontId="3" fillId="0" borderId="60" xfId="33" applyNumberFormat="1" applyFont="1" applyBorder="1" applyAlignment="1">
      <alignment horizontal="right"/>
    </xf>
    <xf numFmtId="4" fontId="3" fillId="0" borderId="58" xfId="0" applyNumberFormat="1" applyFont="1" applyBorder="1" applyAlignment="1">
      <alignment horizontal="right"/>
    </xf>
    <xf numFmtId="3" fontId="3" fillId="0" borderId="58" xfId="0" applyNumberFormat="1" applyFont="1" applyBorder="1" applyAlignment="1">
      <alignment horizontal="right"/>
    </xf>
    <xf numFmtId="3" fontId="83" fillId="0" borderId="58" xfId="0" applyNumberFormat="1" applyFont="1" applyBorder="1" applyAlignment="1">
      <alignment horizontal="right"/>
    </xf>
    <xf numFmtId="3" fontId="83" fillId="0" borderId="59" xfId="0" applyNumberFormat="1" applyFont="1" applyBorder="1" applyAlignment="1">
      <alignment horizontal="right"/>
    </xf>
    <xf numFmtId="4" fontId="1" fillId="22" borderId="27" xfId="0" applyNumberFormat="1" applyFont="1" applyFill="1" applyBorder="1" applyAlignment="1">
      <alignment horizontal="right"/>
    </xf>
    <xf numFmtId="0" fontId="4" fillId="0" borderId="0" xfId="0" applyFont="1" applyAlignment="1">
      <alignment/>
    </xf>
    <xf numFmtId="4" fontId="0" fillId="0" borderId="0" xfId="0" applyNumberFormat="1" applyFont="1" applyFill="1" applyBorder="1" applyAlignment="1">
      <alignment/>
    </xf>
    <xf numFmtId="4" fontId="1" fillId="39" borderId="20" xfId="0" applyNumberFormat="1" applyFont="1" applyFill="1" applyBorder="1" applyAlignment="1">
      <alignment/>
    </xf>
    <xf numFmtId="4" fontId="1" fillId="0" borderId="19" xfId="0" applyNumberFormat="1" applyFont="1" applyFill="1" applyBorder="1" applyAlignment="1">
      <alignment/>
    </xf>
    <xf numFmtId="0" fontId="3" fillId="0" borderId="54" xfId="0" applyFont="1" applyBorder="1" applyAlignment="1">
      <alignment/>
    </xf>
    <xf numFmtId="4" fontId="1" fillId="0" borderId="11" xfId="0" applyNumberFormat="1" applyFont="1" applyFill="1" applyBorder="1" applyAlignment="1">
      <alignment/>
    </xf>
    <xf numFmtId="4" fontId="3" fillId="0" borderId="10" xfId="52" applyNumberFormat="1" applyFont="1" applyFill="1" applyBorder="1">
      <alignment/>
      <protection/>
    </xf>
    <xf numFmtId="3" fontId="3" fillId="0" borderId="10" xfId="52" applyNumberFormat="1" applyFont="1" applyFill="1" applyBorder="1">
      <alignment/>
      <protection/>
    </xf>
    <xf numFmtId="3" fontId="3" fillId="0" borderId="16" xfId="52" applyNumberFormat="1" applyFont="1" applyFill="1" applyBorder="1">
      <alignment/>
      <protection/>
    </xf>
    <xf numFmtId="0" fontId="17" fillId="0" borderId="61" xfId="0" applyFont="1" applyBorder="1" applyAlignment="1">
      <alignment/>
    </xf>
    <xf numFmtId="3" fontId="3" fillId="0" borderId="10" xfId="50" applyNumberFormat="1" applyFont="1" applyFill="1" applyBorder="1">
      <alignment/>
      <protection/>
    </xf>
    <xf numFmtId="4" fontId="3" fillId="0" borderId="10" xfId="50" applyNumberFormat="1" applyFont="1" applyFill="1" applyBorder="1">
      <alignment/>
      <protection/>
    </xf>
    <xf numFmtId="4" fontId="3" fillId="0" borderId="10" xfId="52" applyNumberFormat="1" applyFont="1" applyFill="1" applyBorder="1" applyAlignment="1">
      <alignment horizontal="right"/>
      <protection/>
    </xf>
    <xf numFmtId="3" fontId="3" fillId="0" borderId="10" xfId="52" applyNumberFormat="1" applyFont="1" applyFill="1" applyBorder="1" applyAlignment="1">
      <alignment horizontal="right"/>
      <protection/>
    </xf>
    <xf numFmtId="3" fontId="3" fillId="0" borderId="16" xfId="50" applyNumberFormat="1" applyFont="1" applyFill="1" applyBorder="1">
      <alignment/>
      <protection/>
    </xf>
    <xf numFmtId="0" fontId="17" fillId="0" borderId="0" xfId="52" applyFont="1">
      <alignment/>
      <protection/>
    </xf>
    <xf numFmtId="3" fontId="17" fillId="0" borderId="10" xfId="52" applyNumberFormat="1" applyFont="1" applyBorder="1">
      <alignment/>
      <protection/>
    </xf>
    <xf numFmtId="3" fontId="3" fillId="0" borderId="42" xfId="52" applyNumberFormat="1" applyFont="1" applyFill="1" applyBorder="1">
      <alignment/>
      <protection/>
    </xf>
    <xf numFmtId="3" fontId="3" fillId="0" borderId="42" xfId="50" applyNumberFormat="1" applyFont="1" applyFill="1" applyBorder="1">
      <alignment/>
      <protection/>
    </xf>
    <xf numFmtId="0" fontId="17" fillId="0" borderId="49" xfId="52" applyFont="1" applyBorder="1">
      <alignment/>
      <protection/>
    </xf>
    <xf numFmtId="3" fontId="17" fillId="0" borderId="51" xfId="52" applyNumberFormat="1" applyFont="1" applyBorder="1">
      <alignment/>
      <protection/>
    </xf>
    <xf numFmtId="3" fontId="17" fillId="0" borderId="0" xfId="52" applyNumberFormat="1" applyFont="1">
      <alignment/>
      <protection/>
    </xf>
    <xf numFmtId="0" fontId="3" fillId="0" borderId="10" xfId="52" applyFont="1" applyFill="1" applyBorder="1">
      <alignment/>
      <protection/>
    </xf>
    <xf numFmtId="3" fontId="3" fillId="0" borderId="16" xfId="52" applyNumberFormat="1" applyFont="1" applyFill="1" applyBorder="1" applyAlignment="1">
      <alignment horizontal="right"/>
      <protection/>
    </xf>
    <xf numFmtId="0" fontId="3" fillId="0" borderId="16" xfId="52" applyFont="1" applyFill="1" applyBorder="1">
      <alignment/>
      <protection/>
    </xf>
    <xf numFmtId="4" fontId="3" fillId="0" borderId="10" xfId="50" applyNumberFormat="1" applyFont="1" applyFill="1" applyBorder="1" applyAlignment="1">
      <alignment horizontal="right"/>
      <protection/>
    </xf>
    <xf numFmtId="3" fontId="3" fillId="0" borderId="10" xfId="50" applyNumberFormat="1" applyFont="1" applyFill="1" applyBorder="1" applyAlignment="1">
      <alignment horizontal="right"/>
      <protection/>
    </xf>
    <xf numFmtId="3" fontId="3" fillId="0" borderId="16" xfId="50" applyNumberFormat="1" applyFont="1" applyFill="1" applyBorder="1" applyAlignment="1">
      <alignment horizontal="right"/>
      <protection/>
    </xf>
    <xf numFmtId="4" fontId="3" fillId="0" borderId="10" xfId="52" applyNumberFormat="1" applyFont="1" applyBorder="1">
      <alignment/>
      <protection/>
    </xf>
    <xf numFmtId="3" fontId="3" fillId="0" borderId="10" xfId="52" applyNumberFormat="1" applyFont="1" applyBorder="1">
      <alignment/>
      <protection/>
    </xf>
    <xf numFmtId="3" fontId="83" fillId="0" borderId="26" xfId="52" applyNumberFormat="1" applyFont="1" applyBorder="1" applyAlignment="1">
      <alignment horizontal="right"/>
      <protection/>
    </xf>
    <xf numFmtId="4" fontId="3" fillId="0" borderId="27" xfId="52" applyNumberFormat="1" applyFont="1" applyBorder="1" applyAlignment="1">
      <alignment horizontal="right"/>
      <protection/>
    </xf>
    <xf numFmtId="3" fontId="83" fillId="0" borderId="27" xfId="52" applyNumberFormat="1" applyFont="1" applyBorder="1" applyAlignment="1">
      <alignment horizontal="right"/>
      <protection/>
    </xf>
    <xf numFmtId="3" fontId="3" fillId="0" borderId="27" xfId="52" applyNumberFormat="1" applyFont="1" applyBorder="1" applyAlignment="1">
      <alignment horizontal="right"/>
      <protection/>
    </xf>
    <xf numFmtId="0" fontId="83" fillId="0" borderId="10" xfId="52" applyFont="1" applyBorder="1">
      <alignment/>
      <protection/>
    </xf>
    <xf numFmtId="4" fontId="83" fillId="0" borderId="10" xfId="40" applyNumberFormat="1" applyFont="1" applyFill="1" applyBorder="1" applyAlignment="1" applyProtection="1">
      <alignment/>
      <protection/>
    </xf>
    <xf numFmtId="3" fontId="83" fillId="0" borderId="10" xfId="40" applyNumberFormat="1" applyFont="1" applyFill="1" applyBorder="1" applyAlignment="1" applyProtection="1">
      <alignment/>
      <protection/>
    </xf>
    <xf numFmtId="3" fontId="83" fillId="0" borderId="16" xfId="40" applyNumberFormat="1" applyFont="1" applyFill="1" applyBorder="1" applyAlignment="1" applyProtection="1">
      <alignment/>
      <protection/>
    </xf>
    <xf numFmtId="3" fontId="3" fillId="41" borderId="10" xfId="40" applyNumberFormat="1" applyFont="1" applyFill="1" applyBorder="1" applyAlignment="1" applyProtection="1">
      <alignment/>
      <protection/>
    </xf>
    <xf numFmtId="4" fontId="83" fillId="0" borderId="10" xfId="40" applyNumberFormat="1" applyFont="1" applyFill="1" applyBorder="1" applyAlignment="1" applyProtection="1">
      <alignment/>
      <protection/>
    </xf>
    <xf numFmtId="3" fontId="3" fillId="41" borderId="10" xfId="40" applyNumberFormat="1" applyFont="1" applyFill="1" applyBorder="1" applyAlignment="1" applyProtection="1">
      <alignment/>
      <protection/>
    </xf>
    <xf numFmtId="3" fontId="83" fillId="0" borderId="10" xfId="40" applyNumberFormat="1" applyFont="1" applyFill="1" applyBorder="1" applyAlignment="1" applyProtection="1">
      <alignment/>
      <protection/>
    </xf>
    <xf numFmtId="3" fontId="83" fillId="0" borderId="16" xfId="40" applyNumberFormat="1" applyFont="1" applyFill="1" applyBorder="1" applyAlignment="1" applyProtection="1">
      <alignment/>
      <protection/>
    </xf>
    <xf numFmtId="0" fontId="83" fillId="0" borderId="0" xfId="52" applyFont="1">
      <alignment/>
      <protection/>
    </xf>
    <xf numFmtId="4" fontId="83" fillId="0" borderId="10" xfId="40" applyNumberFormat="1" applyFont="1" applyFill="1" applyBorder="1" applyAlignment="1" applyProtection="1">
      <alignment/>
      <protection/>
    </xf>
    <xf numFmtId="3" fontId="3" fillId="41" borderId="10" xfId="40" applyNumberFormat="1" applyFont="1" applyFill="1" applyBorder="1" applyAlignment="1" applyProtection="1">
      <alignment/>
      <protection/>
    </xf>
    <xf numFmtId="4" fontId="83" fillId="0" borderId="62" xfId="40" applyNumberFormat="1" applyFont="1" applyFill="1" applyBorder="1" applyAlignment="1" applyProtection="1">
      <alignment/>
      <protection/>
    </xf>
    <xf numFmtId="3" fontId="3" fillId="41" borderId="63" xfId="40" applyNumberFormat="1" applyFont="1" applyFill="1" applyBorder="1" applyAlignment="1" applyProtection="1">
      <alignment/>
      <protection/>
    </xf>
    <xf numFmtId="3" fontId="3" fillId="41" borderId="64" xfId="40" applyNumberFormat="1" applyFont="1" applyFill="1" applyBorder="1" applyAlignment="1" applyProtection="1">
      <alignment/>
      <protection/>
    </xf>
    <xf numFmtId="3" fontId="3" fillId="41" borderId="16" xfId="40" applyNumberFormat="1" applyFont="1" applyFill="1" applyBorder="1" applyAlignment="1" applyProtection="1">
      <alignment/>
      <protection/>
    </xf>
    <xf numFmtId="3" fontId="83" fillId="0" borderId="10" xfId="52" applyNumberFormat="1" applyFont="1" applyBorder="1" applyAlignment="1">
      <alignment horizontal="right"/>
      <protection/>
    </xf>
    <xf numFmtId="3" fontId="83" fillId="0" borderId="16" xfId="52" applyNumberFormat="1" applyFont="1" applyBorder="1" applyAlignment="1">
      <alignment horizontal="right"/>
      <protection/>
    </xf>
    <xf numFmtId="4" fontId="3" fillId="0" borderId="10" xfId="52" applyNumberFormat="1" applyFont="1" applyBorder="1" applyAlignment="1">
      <alignment horizontal="right"/>
      <protection/>
    </xf>
    <xf numFmtId="3" fontId="3" fillId="0" borderId="10" xfId="52" applyNumberFormat="1" applyFont="1" applyBorder="1" applyAlignment="1">
      <alignment horizontal="right"/>
      <protection/>
    </xf>
    <xf numFmtId="4" fontId="3" fillId="0" borderId="10" xfId="50" applyNumberFormat="1" applyFont="1" applyBorder="1" applyAlignment="1">
      <alignment horizontal="right"/>
      <protection/>
    </xf>
    <xf numFmtId="3" fontId="3" fillId="0" borderId="10" xfId="50" applyNumberFormat="1" applyFont="1" applyBorder="1" applyAlignment="1">
      <alignment horizontal="right"/>
      <protection/>
    </xf>
    <xf numFmtId="3" fontId="83" fillId="0" borderId="10" xfId="50" applyNumberFormat="1" applyFont="1" applyBorder="1" applyAlignment="1">
      <alignment horizontal="right"/>
      <protection/>
    </xf>
    <xf numFmtId="3" fontId="83" fillId="0" borderId="16" xfId="50" applyNumberFormat="1" applyFont="1" applyBorder="1" applyAlignment="1">
      <alignment horizontal="right"/>
      <protection/>
    </xf>
    <xf numFmtId="0" fontId="1" fillId="0" borderId="20" xfId="0" applyFont="1" applyBorder="1" applyAlignment="1">
      <alignment/>
    </xf>
    <xf numFmtId="3" fontId="1" fillId="0" borderId="33" xfId="0" applyNumberFormat="1" applyFont="1" applyBorder="1" applyAlignment="1">
      <alignment/>
    </xf>
    <xf numFmtId="1" fontId="1" fillId="0" borderId="26" xfId="0" applyNumberFormat="1" applyFont="1" applyFill="1" applyBorder="1" applyAlignment="1">
      <alignment/>
    </xf>
    <xf numFmtId="1" fontId="1" fillId="0" borderId="16" xfId="0" applyNumberFormat="1" applyFont="1" applyFill="1" applyBorder="1" applyAlignment="1">
      <alignment/>
    </xf>
    <xf numFmtId="4" fontId="3" fillId="0" borderId="21" xfId="0" applyNumberFormat="1" applyFont="1" applyBorder="1" applyAlignment="1">
      <alignment/>
    </xf>
    <xf numFmtId="4" fontId="0" fillId="0" borderId="0" xfId="0" applyNumberFormat="1" applyFont="1" applyFill="1" applyAlignment="1">
      <alignment/>
    </xf>
    <xf numFmtId="4" fontId="8" fillId="0" borderId="0" xfId="0" applyNumberFormat="1" applyFont="1" applyFill="1" applyAlignment="1">
      <alignment/>
    </xf>
    <xf numFmtId="3" fontId="1" fillId="22" borderId="27" xfId="0" applyNumberFormat="1" applyFont="1" applyFill="1" applyBorder="1" applyAlignment="1">
      <alignment/>
    </xf>
    <xf numFmtId="4" fontId="3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0" fontId="1" fillId="42" borderId="28" xfId="0" applyFont="1" applyFill="1" applyBorder="1" applyAlignment="1">
      <alignment/>
    </xf>
    <xf numFmtId="0" fontId="1" fillId="42" borderId="45" xfId="0" applyFont="1" applyFill="1" applyBorder="1" applyAlignment="1">
      <alignment/>
    </xf>
    <xf numFmtId="0" fontId="1" fillId="42" borderId="29" xfId="0" applyFont="1" applyFill="1" applyBorder="1" applyAlignment="1">
      <alignment/>
    </xf>
    <xf numFmtId="4" fontId="1" fillId="42" borderId="30" xfId="0" applyNumberFormat="1" applyFont="1" applyFill="1" applyBorder="1" applyAlignment="1">
      <alignment horizontal="right"/>
    </xf>
    <xf numFmtId="3" fontId="1" fillId="42" borderId="30" xfId="0" applyNumberFormat="1" applyFont="1" applyFill="1" applyBorder="1" applyAlignment="1">
      <alignment horizontal="right"/>
    </xf>
    <xf numFmtId="0" fontId="4" fillId="43" borderId="0" xfId="0" applyFont="1" applyFill="1" applyAlignment="1">
      <alignment/>
    </xf>
    <xf numFmtId="0" fontId="7" fillId="43" borderId="0" xfId="0" applyFont="1" applyFill="1" applyAlignment="1">
      <alignment/>
    </xf>
    <xf numFmtId="4" fontId="7" fillId="43" borderId="0" xfId="0" applyNumberFormat="1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3" fontId="3" fillId="0" borderId="16" xfId="52" applyNumberFormat="1" applyFont="1" applyFill="1" applyBorder="1">
      <alignment/>
      <protection/>
    </xf>
    <xf numFmtId="4" fontId="3" fillId="0" borderId="10" xfId="52" applyNumberFormat="1" applyFont="1" applyFill="1" applyBorder="1">
      <alignment/>
      <protection/>
    </xf>
    <xf numFmtId="3" fontId="3" fillId="0" borderId="18" xfId="0" applyNumberFormat="1" applyFont="1" applyFill="1" applyBorder="1" applyAlignment="1">
      <alignment/>
    </xf>
    <xf numFmtId="3" fontId="3" fillId="0" borderId="10" xfId="52" applyNumberFormat="1" applyFont="1" applyFill="1" applyBorder="1">
      <alignment/>
      <protection/>
    </xf>
    <xf numFmtId="0" fontId="4" fillId="0" borderId="0" xfId="0" applyFont="1" applyFill="1" applyAlignment="1">
      <alignment/>
    </xf>
    <xf numFmtId="4" fontId="83" fillId="0" borderId="11" xfId="0" applyNumberFormat="1" applyFont="1" applyBorder="1" applyAlignment="1">
      <alignment/>
    </xf>
    <xf numFmtId="4" fontId="12" fillId="0" borderId="10" xfId="52" applyNumberFormat="1" applyFont="1" applyFill="1" applyBorder="1">
      <alignment/>
      <protection/>
    </xf>
    <xf numFmtId="3" fontId="12" fillId="0" borderId="10" xfId="52" applyNumberFormat="1" applyFont="1" applyFill="1" applyBorder="1">
      <alignment/>
      <protection/>
    </xf>
    <xf numFmtId="3" fontId="12" fillId="0" borderId="16" xfId="52" applyNumberFormat="1" applyFont="1" applyFill="1" applyBorder="1">
      <alignment/>
      <protection/>
    </xf>
    <xf numFmtId="0" fontId="81" fillId="0" borderId="0" xfId="0" applyFont="1" applyFill="1" applyAlignment="1">
      <alignment/>
    </xf>
    <xf numFmtId="0" fontId="3" fillId="0" borderId="0" xfId="0" applyFont="1" applyFill="1" applyAlignment="1">
      <alignment/>
    </xf>
    <xf numFmtId="3" fontId="81" fillId="0" borderId="0" xfId="0" applyNumberFormat="1" applyFont="1" applyFill="1" applyAlignment="1">
      <alignment/>
    </xf>
    <xf numFmtId="0" fontId="17" fillId="0" borderId="0" xfId="0" applyFont="1" applyFill="1" applyBorder="1" applyAlignment="1">
      <alignment/>
    </xf>
    <xf numFmtId="3" fontId="17" fillId="0" borderId="0" xfId="0" applyNumberFormat="1" applyFont="1" applyFill="1" applyBorder="1" applyAlignment="1">
      <alignment/>
    </xf>
    <xf numFmtId="3" fontId="83" fillId="0" borderId="11" xfId="0" applyNumberFormat="1" applyFont="1" applyFill="1" applyBorder="1" applyAlignment="1">
      <alignment horizontal="right"/>
    </xf>
    <xf numFmtId="3" fontId="83" fillId="0" borderId="10" xfId="0" applyNumberFormat="1" applyFont="1" applyFill="1" applyBorder="1" applyAlignment="1">
      <alignment horizontal="right"/>
    </xf>
    <xf numFmtId="3" fontId="83" fillId="0" borderId="12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0" fontId="83" fillId="0" borderId="11" xfId="0" applyFont="1" applyFill="1" applyBorder="1" applyAlignment="1">
      <alignment/>
    </xf>
    <xf numFmtId="3" fontId="83" fillId="0" borderId="10" xfId="0" applyNumberFormat="1" applyFont="1" applyFill="1" applyBorder="1" applyAlignment="1">
      <alignment/>
    </xf>
    <xf numFmtId="3" fontId="83" fillId="0" borderId="12" xfId="0" applyNumberFormat="1" applyFont="1" applyFill="1" applyBorder="1" applyAlignment="1">
      <alignment/>
    </xf>
    <xf numFmtId="3" fontId="84" fillId="0" borderId="30" xfId="0" applyNumberFormat="1" applyFont="1" applyFill="1" applyBorder="1" applyAlignment="1">
      <alignment/>
    </xf>
    <xf numFmtId="4" fontId="7" fillId="0" borderId="0" xfId="0" applyNumberFormat="1" applyFont="1" applyFill="1" applyAlignment="1">
      <alignment/>
    </xf>
    <xf numFmtId="4" fontId="8" fillId="0" borderId="0" xfId="0" applyNumberFormat="1" applyFont="1" applyFill="1" applyAlignment="1">
      <alignment/>
    </xf>
    <xf numFmtId="0" fontId="7" fillId="44" borderId="0" xfId="0" applyFont="1" applyFill="1" applyBorder="1" applyAlignment="1">
      <alignment/>
    </xf>
    <xf numFmtId="0" fontId="4" fillId="44" borderId="0" xfId="0" applyFont="1" applyFill="1" applyAlignment="1">
      <alignment/>
    </xf>
    <xf numFmtId="0" fontId="8" fillId="44" borderId="0" xfId="0" applyFont="1" applyFill="1" applyBorder="1" applyAlignment="1">
      <alignment horizontal="left"/>
    </xf>
    <xf numFmtId="0" fontId="3" fillId="44" borderId="28" xfId="0" applyFont="1" applyFill="1" applyBorder="1" applyAlignment="1">
      <alignment/>
    </xf>
    <xf numFmtId="0" fontId="3" fillId="44" borderId="45" xfId="0" applyFont="1" applyFill="1" applyBorder="1" applyAlignment="1">
      <alignment/>
    </xf>
    <xf numFmtId="0" fontId="1" fillId="44" borderId="29" xfId="0" applyFont="1" applyFill="1" applyBorder="1" applyAlignment="1">
      <alignment/>
    </xf>
    <xf numFmtId="4" fontId="1" fillId="44" borderId="30" xfId="0" applyNumberFormat="1" applyFont="1" applyFill="1" applyBorder="1" applyAlignment="1">
      <alignment/>
    </xf>
    <xf numFmtId="4" fontId="1" fillId="44" borderId="33" xfId="0" applyNumberFormat="1" applyFont="1" applyFill="1" applyBorder="1" applyAlignment="1">
      <alignment/>
    </xf>
    <xf numFmtId="3" fontId="1" fillId="44" borderId="30" xfId="0" applyNumberFormat="1" applyFont="1" applyFill="1" applyBorder="1" applyAlignment="1">
      <alignment/>
    </xf>
    <xf numFmtId="3" fontId="1" fillId="44" borderId="31" xfId="0" applyNumberFormat="1" applyFont="1" applyFill="1" applyBorder="1" applyAlignment="1">
      <alignment/>
    </xf>
    <xf numFmtId="0" fontId="4" fillId="44" borderId="0" xfId="0" applyFont="1" applyFill="1" applyAlignment="1">
      <alignment/>
    </xf>
    <xf numFmtId="0" fontId="1" fillId="44" borderId="33" xfId="0" applyFont="1" applyFill="1" applyBorder="1" applyAlignment="1">
      <alignment/>
    </xf>
    <xf numFmtId="0" fontId="13" fillId="0" borderId="0" xfId="0" applyFont="1" applyAlignment="1">
      <alignment horizontal="center"/>
    </xf>
    <xf numFmtId="4" fontId="19" fillId="0" borderId="0" xfId="0" applyNumberFormat="1" applyFont="1" applyFill="1" applyBorder="1" applyAlignment="1">
      <alignment horizontal="center"/>
    </xf>
    <xf numFmtId="0" fontId="19" fillId="0" borderId="0" xfId="0" applyFont="1" applyAlignment="1">
      <alignment horizontal="center"/>
    </xf>
  </cellXfs>
  <cellStyles count="5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Čiarka 2" xfId="35"/>
    <cellStyle name="Čiarka 3" xfId="36"/>
    <cellStyle name="Čiarka 4" xfId="37"/>
    <cellStyle name="Dobrá" xfId="38"/>
    <cellStyle name="Excel_BuiltIn_Dobrá" xfId="39"/>
    <cellStyle name="Excel_BuiltIn_Zlá" xfId="40"/>
    <cellStyle name="Hyperlink" xfId="41"/>
    <cellStyle name="Kontrolná bunka" xfId="42"/>
    <cellStyle name="Currency" xfId="43"/>
    <cellStyle name="Currency [0]" xfId="44"/>
    <cellStyle name="Nadpis 1" xfId="45"/>
    <cellStyle name="Nadpis 2" xfId="46"/>
    <cellStyle name="Nadpis 3" xfId="47"/>
    <cellStyle name="Nadpis 4" xfId="48"/>
    <cellStyle name="Neutrálna" xfId="49"/>
    <cellStyle name="Normálna 2" xfId="50"/>
    <cellStyle name="Normálna 3" xfId="51"/>
    <cellStyle name="Normálna 4" xfId="52"/>
    <cellStyle name="Normálna 5" xfId="53"/>
    <cellStyle name="Normálna 6" xfId="54"/>
    <cellStyle name="Percent" xfId="55"/>
    <cellStyle name="Followed Hyperlink" xfId="56"/>
    <cellStyle name="Poznámka" xfId="57"/>
    <cellStyle name="Prepojená bunka" xfId="58"/>
    <cellStyle name="Spolu" xfId="59"/>
    <cellStyle name="Text upozornenia" xfId="60"/>
    <cellStyle name="Titul" xfId="61"/>
    <cellStyle name="Vstup" xfId="62"/>
    <cellStyle name="Výpočet" xfId="63"/>
    <cellStyle name="Výstup" xfId="64"/>
    <cellStyle name="Vysvetľujúci text" xfId="65"/>
    <cellStyle name="Zlá" xfId="66"/>
    <cellStyle name="Zvýraznenie1" xfId="67"/>
    <cellStyle name="Zvýraznenie2" xfId="68"/>
    <cellStyle name="Zvýraznenie3" xfId="69"/>
    <cellStyle name="Zvýraznenie4" xfId="70"/>
    <cellStyle name="Zvýraznenie5" xfId="71"/>
    <cellStyle name="Zvýraznenie6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E6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90"/>
  <sheetViews>
    <sheetView tabSelected="1" zoomScale="120" zoomScaleNormal="120" workbookViewId="0" topLeftCell="A1">
      <selection activeCell="J1" sqref="J1"/>
    </sheetView>
  </sheetViews>
  <sheetFormatPr defaultColWidth="9.140625" defaultRowHeight="12.75"/>
  <cols>
    <col min="1" max="1" width="6.8515625" style="103" customWidth="1"/>
    <col min="2" max="2" width="29.8515625" style="103" customWidth="1"/>
    <col min="3" max="9" width="10.28125" style="103" customWidth="1"/>
    <col min="10" max="10" width="9.140625" style="102" customWidth="1"/>
    <col min="11" max="11" width="13.421875" style="103" bestFit="1" customWidth="1"/>
    <col min="12" max="12" width="25.421875" style="103" customWidth="1"/>
    <col min="13" max="19" width="9.140625" style="103" customWidth="1"/>
    <col min="20" max="20" width="10.421875" style="103" customWidth="1"/>
    <col min="21" max="21" width="10.28125" style="103" customWidth="1"/>
    <col min="22" max="32" width="9.140625" style="103" customWidth="1"/>
    <col min="33" max="16384" width="9.140625" style="102" customWidth="1"/>
  </cols>
  <sheetData>
    <row r="1" spans="1:24" ht="21.75" customHeight="1">
      <c r="A1" s="870" t="s">
        <v>531</v>
      </c>
      <c r="B1" s="870"/>
      <c r="C1" s="870"/>
      <c r="D1" s="870"/>
      <c r="E1" s="870"/>
      <c r="F1" s="870"/>
      <c r="G1" s="870"/>
      <c r="H1" s="870"/>
      <c r="I1" s="870"/>
      <c r="S1" s="104"/>
      <c r="T1" s="105"/>
      <c r="U1" s="106"/>
      <c r="V1" s="105"/>
      <c r="W1" s="105"/>
      <c r="X1" s="105"/>
    </row>
    <row r="2" spans="1:21" ht="12.75">
      <c r="A2" s="756"/>
      <c r="B2" s="102"/>
      <c r="C2" s="102"/>
      <c r="D2" s="102"/>
      <c r="E2" s="102"/>
      <c r="F2" s="833"/>
      <c r="G2" s="833"/>
      <c r="H2" s="833"/>
      <c r="S2" s="555"/>
      <c r="U2" s="757"/>
    </row>
    <row r="3" spans="1:24" ht="19.5" customHeight="1">
      <c r="A3" s="871" t="s">
        <v>458</v>
      </c>
      <c r="B3" s="871"/>
      <c r="C3" s="871"/>
      <c r="D3" s="871"/>
      <c r="E3" s="871"/>
      <c r="F3" s="871"/>
      <c r="G3" s="871"/>
      <c r="H3" s="871"/>
      <c r="I3" s="871"/>
      <c r="S3" s="107"/>
      <c r="T3" s="110"/>
      <c r="U3" s="105"/>
      <c r="V3" s="105"/>
      <c r="W3" s="105"/>
      <c r="X3" s="105"/>
    </row>
    <row r="4" spans="1:19" ht="12.75">
      <c r="A4" s="555"/>
      <c r="B4" s="757"/>
      <c r="C4" s="757"/>
      <c r="D4" s="757"/>
      <c r="E4" s="113"/>
      <c r="F4" s="555"/>
      <c r="G4" s="555"/>
      <c r="S4" s="555"/>
    </row>
    <row r="5" spans="1:18" ht="12.75">
      <c r="A5" s="479" t="s">
        <v>416</v>
      </c>
      <c r="B5" s="480"/>
      <c r="C5" s="481"/>
      <c r="D5" s="480"/>
      <c r="E5" s="113"/>
      <c r="F5" s="554"/>
      <c r="G5" s="554"/>
      <c r="R5" s="555"/>
    </row>
    <row r="6" spans="1:24" ht="12.75">
      <c r="A6" s="184" t="s">
        <v>17</v>
      </c>
      <c r="B6" s="185" t="s">
        <v>0</v>
      </c>
      <c r="C6" s="187" t="s">
        <v>205</v>
      </c>
      <c r="D6" s="186" t="s">
        <v>205</v>
      </c>
      <c r="E6" s="188" t="s">
        <v>366</v>
      </c>
      <c r="F6" s="188" t="s">
        <v>367</v>
      </c>
      <c r="G6" s="188" t="s">
        <v>273</v>
      </c>
      <c r="H6" s="188" t="s">
        <v>273</v>
      </c>
      <c r="I6" s="189" t="s">
        <v>273</v>
      </c>
      <c r="R6" s="112"/>
      <c r="S6" s="112"/>
      <c r="T6" s="48"/>
      <c r="U6" s="48"/>
      <c r="V6" s="105"/>
      <c r="W6" s="49"/>
      <c r="X6" s="50"/>
    </row>
    <row r="7" spans="1:24" ht="12.75">
      <c r="A7" s="181" t="s">
        <v>274</v>
      </c>
      <c r="B7" s="182"/>
      <c r="C7" s="196">
        <v>2018</v>
      </c>
      <c r="D7" s="183" t="s">
        <v>507</v>
      </c>
      <c r="E7" s="196" t="s">
        <v>508</v>
      </c>
      <c r="F7" s="196" t="s">
        <v>508</v>
      </c>
      <c r="G7" s="196" t="s">
        <v>275</v>
      </c>
      <c r="H7" s="196" t="s">
        <v>276</v>
      </c>
      <c r="I7" s="197" t="s">
        <v>509</v>
      </c>
      <c r="R7" s="105"/>
      <c r="S7" s="105"/>
      <c r="T7" s="49"/>
      <c r="U7" s="49"/>
      <c r="V7" s="105"/>
      <c r="W7" s="49"/>
      <c r="X7" s="50"/>
    </row>
    <row r="8" spans="1:24" ht="12.75">
      <c r="A8" s="165">
        <v>110</v>
      </c>
      <c r="B8" s="179" t="s">
        <v>1</v>
      </c>
      <c r="C8" s="160">
        <v>2731654.42</v>
      </c>
      <c r="D8" s="174">
        <v>2976299.71</v>
      </c>
      <c r="E8" s="161">
        <v>3005900</v>
      </c>
      <c r="F8" s="161">
        <v>2851114</v>
      </c>
      <c r="G8" s="161">
        <v>2900000</v>
      </c>
      <c r="H8" s="161">
        <v>3034000</v>
      </c>
      <c r="I8" s="166">
        <v>3094000</v>
      </c>
      <c r="R8" s="105"/>
      <c r="S8" s="105"/>
      <c r="T8" s="106"/>
      <c r="U8" s="106"/>
      <c r="V8" s="105"/>
      <c r="W8" s="108"/>
      <c r="X8" s="108"/>
    </row>
    <row r="9" spans="1:24" ht="12.75">
      <c r="A9" s="167">
        <v>120</v>
      </c>
      <c r="B9" s="168" t="s">
        <v>460</v>
      </c>
      <c r="C9" s="152">
        <v>456095.63</v>
      </c>
      <c r="D9" s="175">
        <v>451174.65</v>
      </c>
      <c r="E9" s="153">
        <v>548000</v>
      </c>
      <c r="F9" s="153">
        <v>552330</v>
      </c>
      <c r="G9" s="153">
        <v>557000</v>
      </c>
      <c r="H9" s="153">
        <v>607700</v>
      </c>
      <c r="I9" s="169">
        <v>607700</v>
      </c>
      <c r="R9" s="105"/>
      <c r="S9" s="105"/>
      <c r="T9" s="106"/>
      <c r="U9" s="106"/>
      <c r="V9" s="105"/>
      <c r="W9" s="108"/>
      <c r="X9" s="108"/>
    </row>
    <row r="10" spans="1:24" ht="12.75">
      <c r="A10" s="167">
        <v>130</v>
      </c>
      <c r="B10" s="168" t="s">
        <v>461</v>
      </c>
      <c r="C10" s="152">
        <v>9699.51</v>
      </c>
      <c r="D10" s="175">
        <v>10844.12</v>
      </c>
      <c r="E10" s="153">
        <v>10000</v>
      </c>
      <c r="F10" s="153">
        <v>10233</v>
      </c>
      <c r="G10" s="153">
        <v>10200</v>
      </c>
      <c r="H10" s="153">
        <v>10229</v>
      </c>
      <c r="I10" s="169">
        <v>10229</v>
      </c>
      <c r="R10" s="105"/>
      <c r="S10" s="105"/>
      <c r="T10" s="106"/>
      <c r="U10" s="106"/>
      <c r="V10" s="105"/>
      <c r="W10" s="108"/>
      <c r="X10" s="108"/>
    </row>
    <row r="11" spans="1:24" ht="12.75">
      <c r="A11" s="167">
        <v>130</v>
      </c>
      <c r="B11" s="168" t="s">
        <v>277</v>
      </c>
      <c r="C11" s="152">
        <v>98672.86</v>
      </c>
      <c r="D11" s="175">
        <v>106718.32</v>
      </c>
      <c r="E11" s="153">
        <v>117150</v>
      </c>
      <c r="F11" s="153">
        <v>117686</v>
      </c>
      <c r="G11" s="153">
        <v>235000</v>
      </c>
      <c r="H11" s="153">
        <v>235000</v>
      </c>
      <c r="I11" s="169">
        <v>235000</v>
      </c>
      <c r="R11" s="105"/>
      <c r="S11" s="105"/>
      <c r="T11" s="106"/>
      <c r="U11" s="106"/>
      <c r="V11" s="105"/>
      <c r="W11" s="108"/>
      <c r="X11" s="108"/>
    </row>
    <row r="12" spans="1:24" ht="12.75">
      <c r="A12" s="167">
        <v>210</v>
      </c>
      <c r="B12" s="168" t="s">
        <v>257</v>
      </c>
      <c r="C12" s="152"/>
      <c r="D12" s="175">
        <v>138754.7</v>
      </c>
      <c r="E12" s="153">
        <v>133000</v>
      </c>
      <c r="F12" s="153">
        <v>130500</v>
      </c>
      <c r="G12" s="153">
        <v>135950</v>
      </c>
      <c r="H12" s="153">
        <v>135950</v>
      </c>
      <c r="I12" s="169">
        <v>135950</v>
      </c>
      <c r="R12" s="105"/>
      <c r="S12" s="105"/>
      <c r="T12" s="106"/>
      <c r="U12" s="106"/>
      <c r="V12" s="105"/>
      <c r="W12" s="108"/>
      <c r="X12" s="108"/>
    </row>
    <row r="13" spans="1:24" ht="12.75">
      <c r="A13" s="167">
        <v>210</v>
      </c>
      <c r="B13" s="168" t="s">
        <v>462</v>
      </c>
      <c r="C13" s="152">
        <v>266562.25</v>
      </c>
      <c r="D13" s="175">
        <v>272334.87</v>
      </c>
      <c r="E13" s="153">
        <v>260000</v>
      </c>
      <c r="F13" s="153">
        <v>250636</v>
      </c>
      <c r="G13" s="153">
        <v>256000</v>
      </c>
      <c r="H13" s="153">
        <v>265000</v>
      </c>
      <c r="I13" s="169">
        <v>265000</v>
      </c>
      <c r="K13" s="113"/>
      <c r="R13" s="105"/>
      <c r="S13" s="105"/>
      <c r="T13" s="106"/>
      <c r="U13" s="106"/>
      <c r="V13" s="105"/>
      <c r="W13" s="108"/>
      <c r="X13" s="108"/>
    </row>
    <row r="14" spans="1:24" ht="12.75">
      <c r="A14" s="167">
        <v>220</v>
      </c>
      <c r="B14" s="168" t="s">
        <v>2</v>
      </c>
      <c r="C14" s="152">
        <v>22609.52</v>
      </c>
      <c r="D14" s="175">
        <v>28632.56</v>
      </c>
      <c r="E14" s="153">
        <v>25000</v>
      </c>
      <c r="F14" s="153">
        <v>25000</v>
      </c>
      <c r="G14" s="153">
        <v>25000</v>
      </c>
      <c r="H14" s="153">
        <v>25000</v>
      </c>
      <c r="I14" s="169">
        <v>25000</v>
      </c>
      <c r="R14" s="105"/>
      <c r="S14" s="105"/>
      <c r="T14" s="106"/>
      <c r="U14" s="106"/>
      <c r="V14" s="105"/>
      <c r="W14" s="108"/>
      <c r="X14" s="108"/>
    </row>
    <row r="15" spans="1:24" ht="11.25" customHeight="1">
      <c r="A15" s="167">
        <v>220</v>
      </c>
      <c r="B15" s="168" t="s">
        <v>204</v>
      </c>
      <c r="C15" s="152">
        <v>3110.4</v>
      </c>
      <c r="D15" s="175">
        <v>3498.59</v>
      </c>
      <c r="E15" s="153"/>
      <c r="F15" s="153">
        <v>1800</v>
      </c>
      <c r="G15" s="153"/>
      <c r="H15" s="153"/>
      <c r="I15" s="169"/>
      <c r="R15" s="105"/>
      <c r="S15" s="105"/>
      <c r="T15" s="106"/>
      <c r="U15" s="106"/>
      <c r="V15" s="105"/>
      <c r="W15" s="108"/>
      <c r="X15" s="108"/>
    </row>
    <row r="16" spans="1:24" ht="12.75">
      <c r="A16" s="167">
        <v>220</v>
      </c>
      <c r="B16" s="168" t="s">
        <v>291</v>
      </c>
      <c r="C16" s="154">
        <v>12181.7</v>
      </c>
      <c r="D16" s="175">
        <v>19922.5</v>
      </c>
      <c r="E16" s="153">
        <v>14000</v>
      </c>
      <c r="F16" s="153">
        <v>7200</v>
      </c>
      <c r="G16" s="153">
        <v>10000</v>
      </c>
      <c r="H16" s="153">
        <v>10000</v>
      </c>
      <c r="I16" s="169">
        <v>10000</v>
      </c>
      <c r="R16" s="105"/>
      <c r="S16" s="105"/>
      <c r="T16" s="106"/>
      <c r="U16" s="106"/>
      <c r="V16" s="105"/>
      <c r="W16" s="108"/>
      <c r="X16" s="108"/>
    </row>
    <row r="17" spans="1:24" ht="12.75">
      <c r="A17" s="167">
        <v>220</v>
      </c>
      <c r="B17" s="168" t="s">
        <v>264</v>
      </c>
      <c r="C17" s="152">
        <v>40432.73</v>
      </c>
      <c r="D17" s="175">
        <v>45068.11</v>
      </c>
      <c r="E17" s="153">
        <v>38500</v>
      </c>
      <c r="F17" s="153">
        <v>38500</v>
      </c>
      <c r="G17" s="153">
        <v>36000</v>
      </c>
      <c r="H17" s="153">
        <v>36000</v>
      </c>
      <c r="I17" s="169">
        <v>36000</v>
      </c>
      <c r="R17" s="105"/>
      <c r="S17" s="105"/>
      <c r="T17" s="106"/>
      <c r="U17" s="106"/>
      <c r="V17" s="105"/>
      <c r="W17" s="108"/>
      <c r="X17" s="108"/>
    </row>
    <row r="18" spans="1:24" ht="12.75">
      <c r="A18" s="167">
        <v>220</v>
      </c>
      <c r="B18" s="168" t="s">
        <v>199</v>
      </c>
      <c r="C18" s="152">
        <v>8851</v>
      </c>
      <c r="D18" s="175">
        <v>10014</v>
      </c>
      <c r="E18" s="153">
        <v>9500</v>
      </c>
      <c r="F18" s="153">
        <v>5000</v>
      </c>
      <c r="G18" s="153">
        <v>9500</v>
      </c>
      <c r="H18" s="153">
        <v>9500</v>
      </c>
      <c r="I18" s="169">
        <v>9500</v>
      </c>
      <c r="R18" s="105"/>
      <c r="S18" s="105"/>
      <c r="T18" s="106"/>
      <c r="U18" s="106"/>
      <c r="V18" s="105"/>
      <c r="W18" s="108"/>
      <c r="X18" s="108"/>
    </row>
    <row r="19" spans="1:24" ht="12.75">
      <c r="A19" s="167">
        <v>220</v>
      </c>
      <c r="B19" s="168" t="s">
        <v>278</v>
      </c>
      <c r="C19" s="152">
        <v>66143.39</v>
      </c>
      <c r="D19" s="175">
        <v>60828.02</v>
      </c>
      <c r="E19" s="153">
        <v>75662</v>
      </c>
      <c r="F19" s="153">
        <v>71012</v>
      </c>
      <c r="G19" s="153">
        <v>71440</v>
      </c>
      <c r="H19" s="153">
        <v>71440</v>
      </c>
      <c r="I19" s="169">
        <v>71440</v>
      </c>
      <c r="R19" s="105"/>
      <c r="S19" s="105"/>
      <c r="T19" s="106"/>
      <c r="U19" s="106"/>
      <c r="V19" s="105"/>
      <c r="W19" s="108"/>
      <c r="X19" s="108"/>
    </row>
    <row r="20" spans="1:24" ht="12.75">
      <c r="A20" s="167">
        <v>240</v>
      </c>
      <c r="B20" s="168" t="s">
        <v>268</v>
      </c>
      <c r="C20" s="152">
        <v>156.15</v>
      </c>
      <c r="D20" s="175">
        <v>47.61</v>
      </c>
      <c r="E20" s="153"/>
      <c r="F20" s="153">
        <v>70</v>
      </c>
      <c r="G20" s="153"/>
      <c r="H20" s="153"/>
      <c r="I20" s="169"/>
      <c r="R20" s="105"/>
      <c r="S20" s="105"/>
      <c r="T20" s="106"/>
      <c r="U20" s="106"/>
      <c r="V20" s="105"/>
      <c r="W20" s="108"/>
      <c r="X20" s="108"/>
    </row>
    <row r="21" spans="1:24" ht="12.75">
      <c r="A21" s="167">
        <v>290</v>
      </c>
      <c r="B21" s="168" t="s">
        <v>256</v>
      </c>
      <c r="C21" s="152">
        <v>20961.41</v>
      </c>
      <c r="D21" s="175">
        <v>18681.67</v>
      </c>
      <c r="E21" s="155">
        <v>57340</v>
      </c>
      <c r="F21" s="153">
        <v>57340</v>
      </c>
      <c r="G21" s="153">
        <v>54400</v>
      </c>
      <c r="H21" s="153">
        <v>54400</v>
      </c>
      <c r="I21" s="169">
        <v>54400</v>
      </c>
      <c r="R21" s="105"/>
      <c r="S21" s="105"/>
      <c r="T21" s="106"/>
      <c r="U21" s="106"/>
      <c r="V21" s="105"/>
      <c r="W21" s="108"/>
      <c r="X21" s="108"/>
    </row>
    <row r="22" spans="1:24" ht="12.75">
      <c r="A22" s="167">
        <v>290</v>
      </c>
      <c r="B22" s="168" t="s">
        <v>3</v>
      </c>
      <c r="C22" s="152">
        <v>45438.55</v>
      </c>
      <c r="D22" s="175">
        <v>43182.81</v>
      </c>
      <c r="E22" s="153">
        <v>44000</v>
      </c>
      <c r="F22" s="153">
        <v>36527</v>
      </c>
      <c r="G22" s="153">
        <v>30000</v>
      </c>
      <c r="H22" s="153">
        <v>30000</v>
      </c>
      <c r="I22" s="169">
        <v>30000</v>
      </c>
      <c r="R22" s="105"/>
      <c r="S22" s="105"/>
      <c r="T22" s="106"/>
      <c r="U22" s="106"/>
      <c r="V22" s="105"/>
      <c r="W22" s="108"/>
      <c r="X22" s="108"/>
    </row>
    <row r="23" spans="1:24" ht="12.75">
      <c r="A23" s="167">
        <v>290</v>
      </c>
      <c r="B23" s="168" t="s">
        <v>298</v>
      </c>
      <c r="C23" s="152">
        <v>21735.72</v>
      </c>
      <c r="D23" s="175">
        <v>31538.63</v>
      </c>
      <c r="E23" s="153">
        <v>10000</v>
      </c>
      <c r="F23" s="155">
        <v>31675</v>
      </c>
      <c r="G23" s="155">
        <v>10000</v>
      </c>
      <c r="H23" s="155">
        <v>10000</v>
      </c>
      <c r="I23" s="170">
        <v>10000</v>
      </c>
      <c r="R23" s="105"/>
      <c r="S23" s="105"/>
      <c r="T23" s="106"/>
      <c r="U23" s="106"/>
      <c r="V23" s="105"/>
      <c r="W23" s="108"/>
      <c r="X23" s="108"/>
    </row>
    <row r="24" spans="1:24" ht="12.75">
      <c r="A24" s="167">
        <v>311</v>
      </c>
      <c r="B24" s="168" t="s">
        <v>286</v>
      </c>
      <c r="C24" s="152">
        <v>11849.02</v>
      </c>
      <c r="D24" s="175">
        <v>5930.42</v>
      </c>
      <c r="E24" s="153">
        <v>5000</v>
      </c>
      <c r="F24" s="153">
        <v>10000</v>
      </c>
      <c r="G24" s="153">
        <v>5000</v>
      </c>
      <c r="H24" s="153">
        <v>5000</v>
      </c>
      <c r="I24" s="169">
        <v>5000</v>
      </c>
      <c r="R24" s="105"/>
      <c r="S24" s="105"/>
      <c r="T24" s="106"/>
      <c r="U24" s="106"/>
      <c r="V24" s="105"/>
      <c r="W24" s="108"/>
      <c r="X24" s="108"/>
    </row>
    <row r="25" spans="1:24" ht="12.75">
      <c r="A25" s="167">
        <v>310</v>
      </c>
      <c r="B25" s="168" t="s">
        <v>280</v>
      </c>
      <c r="C25" s="152"/>
      <c r="D25" s="175">
        <v>9333.14</v>
      </c>
      <c r="E25" s="153">
        <v>48000</v>
      </c>
      <c r="F25" s="153">
        <v>48000</v>
      </c>
      <c r="G25" s="153">
        <v>22530</v>
      </c>
      <c r="H25" s="153"/>
      <c r="I25" s="169"/>
      <c r="R25" s="105"/>
      <c r="S25" s="105"/>
      <c r="T25" s="106"/>
      <c r="U25" s="106"/>
      <c r="V25" s="105"/>
      <c r="W25" s="108"/>
      <c r="X25" s="108"/>
    </row>
    <row r="26" spans="1:24" ht="12.75">
      <c r="A26" s="167">
        <v>310</v>
      </c>
      <c r="B26" s="168" t="s">
        <v>297</v>
      </c>
      <c r="C26" s="157">
        <v>4100.89</v>
      </c>
      <c r="D26" s="176">
        <v>13103.13</v>
      </c>
      <c r="E26" s="158">
        <v>14800</v>
      </c>
      <c r="F26" s="158">
        <v>14800</v>
      </c>
      <c r="G26" s="158">
        <v>21015</v>
      </c>
      <c r="H26" s="158">
        <v>21015</v>
      </c>
      <c r="I26" s="171">
        <v>21015</v>
      </c>
      <c r="R26" s="105"/>
      <c r="S26" s="105"/>
      <c r="T26" s="106"/>
      <c r="U26" s="106"/>
      <c r="V26" s="105"/>
      <c r="W26" s="108"/>
      <c r="X26" s="108"/>
    </row>
    <row r="27" spans="1:24" ht="12.75">
      <c r="A27" s="167">
        <v>310</v>
      </c>
      <c r="B27" s="168" t="s">
        <v>11</v>
      </c>
      <c r="C27" s="157">
        <v>13993.6</v>
      </c>
      <c r="D27" s="175">
        <v>3445.86</v>
      </c>
      <c r="E27" s="155">
        <v>6000</v>
      </c>
      <c r="F27" s="155">
        <v>6000</v>
      </c>
      <c r="G27" s="155">
        <v>6000</v>
      </c>
      <c r="H27" s="155">
        <v>6000</v>
      </c>
      <c r="I27" s="170">
        <v>6000</v>
      </c>
      <c r="R27" s="105"/>
      <c r="S27" s="105"/>
      <c r="T27" s="106"/>
      <c r="U27" s="106"/>
      <c r="V27" s="105"/>
      <c r="W27" s="108"/>
      <c r="X27" s="108"/>
    </row>
    <row r="28" spans="1:24" ht="12.75">
      <c r="A28" s="167">
        <v>310</v>
      </c>
      <c r="B28" s="168" t="s">
        <v>285</v>
      </c>
      <c r="C28" s="154">
        <v>10991.72</v>
      </c>
      <c r="D28" s="175">
        <v>12935.02</v>
      </c>
      <c r="E28" s="153">
        <v>10500</v>
      </c>
      <c r="F28" s="153">
        <v>10500</v>
      </c>
      <c r="G28" s="153">
        <v>10500</v>
      </c>
      <c r="H28" s="153">
        <v>10500</v>
      </c>
      <c r="I28" s="169">
        <v>10500</v>
      </c>
      <c r="R28" s="105"/>
      <c r="S28" s="105"/>
      <c r="T28" s="106"/>
      <c r="U28" s="106"/>
      <c r="V28" s="105"/>
      <c r="W28" s="108"/>
      <c r="X28" s="108"/>
    </row>
    <row r="29" spans="1:24" ht="12.75">
      <c r="A29" s="167">
        <v>310</v>
      </c>
      <c r="B29" s="168" t="s">
        <v>281</v>
      </c>
      <c r="C29" s="152">
        <v>1437</v>
      </c>
      <c r="D29" s="175">
        <v>2123</v>
      </c>
      <c r="E29" s="153">
        <v>3100</v>
      </c>
      <c r="F29" s="153">
        <v>3100</v>
      </c>
      <c r="G29" s="153">
        <v>3100</v>
      </c>
      <c r="H29" s="153">
        <v>3100</v>
      </c>
      <c r="I29" s="169">
        <v>3100</v>
      </c>
      <c r="R29" s="105"/>
      <c r="S29" s="105"/>
      <c r="T29" s="106"/>
      <c r="U29" s="106"/>
      <c r="V29" s="105"/>
      <c r="W29" s="108"/>
      <c r="X29" s="108"/>
    </row>
    <row r="30" spans="1:24" ht="12.75">
      <c r="A30" s="167">
        <v>310</v>
      </c>
      <c r="B30" s="168" t="s">
        <v>282</v>
      </c>
      <c r="C30" s="154">
        <v>3533</v>
      </c>
      <c r="D30" s="175">
        <v>592.8</v>
      </c>
      <c r="E30" s="153">
        <v>1000</v>
      </c>
      <c r="F30" s="153">
        <v>1600</v>
      </c>
      <c r="G30" s="153">
        <v>1000</v>
      </c>
      <c r="H30" s="153">
        <v>1000</v>
      </c>
      <c r="I30" s="169">
        <v>1000</v>
      </c>
      <c r="R30" s="105"/>
      <c r="S30" s="105"/>
      <c r="T30" s="106"/>
      <c r="U30" s="106"/>
      <c r="V30" s="105"/>
      <c r="W30" s="108"/>
      <c r="X30" s="108"/>
    </row>
    <row r="31" spans="1:24" ht="12.75">
      <c r="A31" s="167">
        <v>310</v>
      </c>
      <c r="B31" s="168" t="s">
        <v>283</v>
      </c>
      <c r="C31" s="154">
        <v>614.2</v>
      </c>
      <c r="D31" s="175">
        <v>149.4</v>
      </c>
      <c r="E31" s="153">
        <v>1300</v>
      </c>
      <c r="F31" s="153">
        <v>1300</v>
      </c>
      <c r="G31" s="153">
        <v>500</v>
      </c>
      <c r="H31" s="153">
        <v>500</v>
      </c>
      <c r="I31" s="169">
        <v>500</v>
      </c>
      <c r="R31" s="105"/>
      <c r="S31" s="105"/>
      <c r="T31" s="106"/>
      <c r="U31" s="106"/>
      <c r="V31" s="105"/>
      <c r="W31" s="108"/>
      <c r="X31" s="108"/>
    </row>
    <row r="32" spans="1:24" ht="12.75">
      <c r="A32" s="167">
        <v>310</v>
      </c>
      <c r="B32" s="168" t="s">
        <v>308</v>
      </c>
      <c r="C32" s="154">
        <v>1690.75</v>
      </c>
      <c r="D32" s="177">
        <v>4815.91</v>
      </c>
      <c r="E32" s="155">
        <v>8600</v>
      </c>
      <c r="F32" s="155">
        <v>11318</v>
      </c>
      <c r="G32" s="155">
        <v>2058</v>
      </c>
      <c r="H32" s="155"/>
      <c r="I32" s="170"/>
      <c r="R32" s="105"/>
      <c r="S32" s="105"/>
      <c r="T32" s="106"/>
      <c r="U32" s="106"/>
      <c r="V32" s="105"/>
      <c r="W32" s="108"/>
      <c r="X32" s="108"/>
    </row>
    <row r="33" spans="1:24" ht="12.75">
      <c r="A33" s="167">
        <v>310</v>
      </c>
      <c r="B33" s="168" t="s">
        <v>293</v>
      </c>
      <c r="C33" s="157">
        <v>3972.28</v>
      </c>
      <c r="D33" s="175">
        <v>11357.11</v>
      </c>
      <c r="E33" s="158">
        <v>4000</v>
      </c>
      <c r="F33" s="158">
        <v>17976</v>
      </c>
      <c r="G33" s="158">
        <v>10500</v>
      </c>
      <c r="H33" s="158">
        <v>11800</v>
      </c>
      <c r="I33" s="171"/>
      <c r="R33" s="105"/>
      <c r="S33" s="105"/>
      <c r="T33" s="106"/>
      <c r="U33" s="106"/>
      <c r="V33" s="105"/>
      <c r="W33" s="108"/>
      <c r="X33" s="108"/>
    </row>
    <row r="34" spans="1:24" ht="12.75">
      <c r="A34" s="167">
        <v>310</v>
      </c>
      <c r="B34" s="168" t="s">
        <v>284</v>
      </c>
      <c r="C34" s="157">
        <v>6186.96</v>
      </c>
      <c r="D34" s="175">
        <v>8365.64</v>
      </c>
      <c r="E34" s="155">
        <v>10000</v>
      </c>
      <c r="F34" s="155">
        <v>7000</v>
      </c>
      <c r="G34" s="155">
        <v>7200</v>
      </c>
      <c r="H34" s="155">
        <v>7200</v>
      </c>
      <c r="I34" s="170">
        <v>7200</v>
      </c>
      <c r="R34" s="105"/>
      <c r="S34" s="105"/>
      <c r="T34" s="106"/>
      <c r="U34" s="106"/>
      <c r="V34" s="105"/>
      <c r="W34" s="108"/>
      <c r="X34" s="108"/>
    </row>
    <row r="35" spans="1:24" ht="12.75">
      <c r="A35" s="167">
        <v>310</v>
      </c>
      <c r="B35" s="168" t="s">
        <v>14</v>
      </c>
      <c r="C35" s="154">
        <v>32229.94</v>
      </c>
      <c r="D35" s="177">
        <v>25977.56</v>
      </c>
      <c r="E35" s="155">
        <v>32000</v>
      </c>
      <c r="F35" s="155">
        <v>35150</v>
      </c>
      <c r="G35" s="155">
        <v>40950</v>
      </c>
      <c r="H35" s="155">
        <v>40950</v>
      </c>
      <c r="I35" s="170">
        <v>40950</v>
      </c>
      <c r="R35" s="105"/>
      <c r="S35" s="105"/>
      <c r="T35" s="106"/>
      <c r="U35" s="106"/>
      <c r="V35" s="105"/>
      <c r="W35" s="108"/>
      <c r="X35" s="108"/>
    </row>
    <row r="36" spans="1:24" ht="12.75">
      <c r="A36" s="167">
        <v>310</v>
      </c>
      <c r="B36" s="168" t="s">
        <v>190</v>
      </c>
      <c r="C36" s="154">
        <v>243.6</v>
      </c>
      <c r="D36" s="175">
        <v>66.18</v>
      </c>
      <c r="E36" s="153">
        <v>1500</v>
      </c>
      <c r="F36" s="153">
        <v>1500</v>
      </c>
      <c r="G36" s="155">
        <v>1500</v>
      </c>
      <c r="H36" s="153">
        <v>1500</v>
      </c>
      <c r="I36" s="169">
        <v>1500</v>
      </c>
      <c r="R36" s="105"/>
      <c r="S36" s="105"/>
      <c r="T36" s="106"/>
      <c r="U36" s="106"/>
      <c r="V36" s="105"/>
      <c r="W36" s="108"/>
      <c r="X36" s="108"/>
    </row>
    <row r="37" spans="1:24" ht="12.75">
      <c r="A37" s="167">
        <v>310</v>
      </c>
      <c r="B37" s="168" t="s">
        <v>294</v>
      </c>
      <c r="C37" s="157">
        <v>4800</v>
      </c>
      <c r="D37" s="176">
        <v>3400</v>
      </c>
      <c r="E37" s="158"/>
      <c r="F37" s="158">
        <v>3500</v>
      </c>
      <c r="G37" s="158"/>
      <c r="H37" s="158"/>
      <c r="I37" s="171"/>
      <c r="R37" s="105"/>
      <c r="S37" s="105"/>
      <c r="T37" s="106"/>
      <c r="U37" s="106"/>
      <c r="V37" s="105"/>
      <c r="W37" s="108"/>
      <c r="X37" s="108"/>
    </row>
    <row r="38" spans="1:24" ht="12.75">
      <c r="A38" s="167">
        <v>310</v>
      </c>
      <c r="B38" s="168" t="s">
        <v>4</v>
      </c>
      <c r="C38" s="157">
        <v>10582.79</v>
      </c>
      <c r="D38" s="175">
        <v>12326.8</v>
      </c>
      <c r="E38" s="153">
        <v>12330</v>
      </c>
      <c r="F38" s="153">
        <v>12330</v>
      </c>
      <c r="G38" s="153">
        <v>13680</v>
      </c>
      <c r="H38" s="153">
        <v>13680</v>
      </c>
      <c r="I38" s="169">
        <v>13680</v>
      </c>
      <c r="R38" s="105"/>
      <c r="S38" s="105"/>
      <c r="T38" s="106"/>
      <c r="U38" s="106"/>
      <c r="V38" s="105"/>
      <c r="W38" s="108"/>
      <c r="X38" s="108"/>
    </row>
    <row r="39" spans="1:24" ht="12.75">
      <c r="A39" s="167">
        <v>310</v>
      </c>
      <c r="B39" s="168" t="s">
        <v>292</v>
      </c>
      <c r="C39" s="157">
        <v>27496.9</v>
      </c>
      <c r="D39" s="175">
        <v>32058.33</v>
      </c>
      <c r="E39" s="155">
        <v>32060</v>
      </c>
      <c r="F39" s="155">
        <v>35631</v>
      </c>
      <c r="G39" s="155">
        <v>38000</v>
      </c>
      <c r="H39" s="155">
        <v>38000</v>
      </c>
      <c r="I39" s="170">
        <v>38000</v>
      </c>
      <c r="K39" s="114"/>
      <c r="R39" s="105"/>
      <c r="S39" s="105"/>
      <c r="T39" s="106"/>
      <c r="U39" s="106"/>
      <c r="V39" s="105"/>
      <c r="W39" s="108"/>
      <c r="X39" s="108"/>
    </row>
    <row r="40" spans="1:24" ht="12.75">
      <c r="A40" s="167">
        <v>310</v>
      </c>
      <c r="B40" s="168" t="s">
        <v>9</v>
      </c>
      <c r="C40" s="157">
        <v>14945</v>
      </c>
      <c r="D40" s="175">
        <v>16300</v>
      </c>
      <c r="E40" s="155">
        <v>15000</v>
      </c>
      <c r="F40" s="155">
        <v>17000</v>
      </c>
      <c r="G40" s="155">
        <v>17124</v>
      </c>
      <c r="H40" s="155">
        <v>17124</v>
      </c>
      <c r="I40" s="170">
        <v>17124</v>
      </c>
      <c r="R40" s="112"/>
      <c r="S40" s="112"/>
      <c r="T40" s="115"/>
      <c r="U40" s="115"/>
      <c r="V40" s="105"/>
      <c r="W40" s="116"/>
      <c r="X40" s="116"/>
    </row>
    <row r="41" spans="1:24" ht="12.75">
      <c r="A41" s="167">
        <v>310</v>
      </c>
      <c r="B41" s="168" t="s">
        <v>13</v>
      </c>
      <c r="C41" s="157">
        <v>2479.95</v>
      </c>
      <c r="D41" s="175">
        <v>2464.77</v>
      </c>
      <c r="E41" s="158">
        <v>2565</v>
      </c>
      <c r="F41" s="158">
        <v>2565</v>
      </c>
      <c r="G41" s="158">
        <v>2565</v>
      </c>
      <c r="H41" s="158">
        <v>2565</v>
      </c>
      <c r="I41" s="171">
        <v>2565</v>
      </c>
      <c r="S41" s="110"/>
      <c r="T41" s="117"/>
      <c r="U41" s="117"/>
      <c r="V41" s="117"/>
      <c r="W41" s="118"/>
      <c r="X41" s="118"/>
    </row>
    <row r="42" spans="1:32" s="119" customFormat="1" ht="12.75">
      <c r="A42" s="167">
        <v>310</v>
      </c>
      <c r="B42" s="168" t="s">
        <v>12</v>
      </c>
      <c r="C42" s="157">
        <v>716.91</v>
      </c>
      <c r="D42" s="175">
        <v>698.2</v>
      </c>
      <c r="E42" s="158">
        <v>720</v>
      </c>
      <c r="F42" s="158">
        <v>720</v>
      </c>
      <c r="G42" s="158">
        <v>720</v>
      </c>
      <c r="H42" s="158">
        <v>720</v>
      </c>
      <c r="I42" s="171">
        <v>720</v>
      </c>
      <c r="K42" s="103"/>
      <c r="L42" s="103"/>
      <c r="M42" s="103"/>
      <c r="N42" s="103"/>
      <c r="O42" s="103"/>
      <c r="P42" s="103"/>
      <c r="Q42" s="103"/>
      <c r="R42" s="103"/>
      <c r="S42" s="112"/>
      <c r="T42" s="105"/>
      <c r="U42" s="106"/>
      <c r="V42" s="105"/>
      <c r="W42" s="105"/>
      <c r="X42" s="108"/>
      <c r="Y42" s="103"/>
      <c r="Z42" s="103"/>
      <c r="AA42" s="103"/>
      <c r="AB42" s="103"/>
      <c r="AC42" s="103"/>
      <c r="AD42" s="103"/>
      <c r="AE42" s="103"/>
      <c r="AF42" s="103"/>
    </row>
    <row r="43" spans="1:32" s="119" customFormat="1" ht="12.75">
      <c r="A43" s="167">
        <v>310</v>
      </c>
      <c r="B43" s="168" t="s">
        <v>220</v>
      </c>
      <c r="C43" s="157">
        <v>1146</v>
      </c>
      <c r="D43" s="175">
        <v>267.6</v>
      </c>
      <c r="E43" s="158">
        <v>500</v>
      </c>
      <c r="F43" s="158">
        <v>500</v>
      </c>
      <c r="G43" s="158">
        <v>500</v>
      </c>
      <c r="H43" s="158">
        <v>500</v>
      </c>
      <c r="I43" s="171">
        <v>500</v>
      </c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103"/>
      <c r="V43" s="103"/>
      <c r="W43" s="103"/>
      <c r="X43" s="103"/>
      <c r="Y43" s="103"/>
      <c r="Z43" s="103"/>
      <c r="AA43" s="103"/>
      <c r="AB43" s="103"/>
      <c r="AC43" s="103"/>
      <c r="AD43" s="103"/>
      <c r="AE43" s="103"/>
      <c r="AF43" s="103"/>
    </row>
    <row r="44" spans="1:32" s="119" customFormat="1" ht="12.75">
      <c r="A44" s="167">
        <v>310</v>
      </c>
      <c r="B44" s="168" t="s">
        <v>5</v>
      </c>
      <c r="C44" s="157">
        <v>1133054</v>
      </c>
      <c r="D44" s="175">
        <v>1239576</v>
      </c>
      <c r="E44" s="155">
        <v>1274600</v>
      </c>
      <c r="F44" s="155">
        <v>1323331</v>
      </c>
      <c r="G44" s="155">
        <v>1383488</v>
      </c>
      <c r="H44" s="155">
        <v>1388000</v>
      </c>
      <c r="I44" s="170">
        <v>1388000</v>
      </c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103"/>
      <c r="V44" s="103"/>
      <c r="W44" s="103"/>
      <c r="X44" s="103"/>
      <c r="Y44" s="103"/>
      <c r="Z44" s="103"/>
      <c r="AA44" s="103"/>
      <c r="AB44" s="103"/>
      <c r="AC44" s="103"/>
      <c r="AD44" s="103"/>
      <c r="AE44" s="103"/>
      <c r="AF44" s="103"/>
    </row>
    <row r="45" spans="1:32" s="119" customFormat="1" ht="12.75">
      <c r="A45" s="167">
        <v>310</v>
      </c>
      <c r="B45" s="168" t="s">
        <v>7</v>
      </c>
      <c r="C45" s="157">
        <v>18086</v>
      </c>
      <c r="D45" s="175">
        <v>16852</v>
      </c>
      <c r="E45" s="155">
        <v>16732</v>
      </c>
      <c r="F45" s="155">
        <v>16732</v>
      </c>
      <c r="G45" s="155">
        <v>16732</v>
      </c>
      <c r="H45" s="155">
        <v>16732</v>
      </c>
      <c r="I45" s="170">
        <v>16732</v>
      </c>
      <c r="K45" s="103"/>
      <c r="L45" s="103"/>
      <c r="M45" s="103"/>
      <c r="N45" s="103"/>
      <c r="O45" s="103"/>
      <c r="P45" s="103"/>
      <c r="Q45" s="103"/>
      <c r="R45" s="103"/>
      <c r="S45" s="103"/>
      <c r="T45" s="103"/>
      <c r="U45" s="103"/>
      <c r="V45" s="103"/>
      <c r="W45" s="103"/>
      <c r="X45" s="103"/>
      <c r="Y45" s="103"/>
      <c r="Z45" s="103"/>
      <c r="AA45" s="103"/>
      <c r="AB45" s="103"/>
      <c r="AC45" s="103"/>
      <c r="AD45" s="103"/>
      <c r="AE45" s="103"/>
      <c r="AF45" s="103"/>
    </row>
    <row r="46" spans="1:32" s="119" customFormat="1" ht="12.75">
      <c r="A46" s="167">
        <v>310</v>
      </c>
      <c r="B46" s="168" t="s">
        <v>10</v>
      </c>
      <c r="C46" s="157">
        <v>335646</v>
      </c>
      <c r="D46" s="175">
        <v>385920</v>
      </c>
      <c r="E46" s="155">
        <v>420576</v>
      </c>
      <c r="F46" s="155">
        <v>420576</v>
      </c>
      <c r="G46" s="155">
        <v>479892</v>
      </c>
      <c r="H46" s="155">
        <v>479892</v>
      </c>
      <c r="I46" s="170">
        <v>479892</v>
      </c>
      <c r="K46" s="103"/>
      <c r="L46" s="103"/>
      <c r="M46" s="103"/>
      <c r="N46" s="103"/>
      <c r="O46" s="103"/>
      <c r="P46" s="103"/>
      <c r="Q46" s="103"/>
      <c r="R46" s="103"/>
      <c r="S46" s="103"/>
      <c r="T46" s="103"/>
      <c r="U46" s="103"/>
      <c r="V46" s="103"/>
      <c r="W46" s="103"/>
      <c r="X46" s="103"/>
      <c r="Y46" s="103"/>
      <c r="Z46" s="103"/>
      <c r="AA46" s="103"/>
      <c r="AB46" s="103"/>
      <c r="AC46" s="103"/>
      <c r="AD46" s="103"/>
      <c r="AE46" s="103"/>
      <c r="AF46" s="103"/>
    </row>
    <row r="47" spans="1:9" ht="12.75">
      <c r="A47" s="167">
        <v>310</v>
      </c>
      <c r="B47" s="168" t="s">
        <v>6</v>
      </c>
      <c r="C47" s="157">
        <v>5600</v>
      </c>
      <c r="D47" s="175">
        <v>6400</v>
      </c>
      <c r="E47" s="158">
        <v>7600</v>
      </c>
      <c r="F47" s="158">
        <v>7650</v>
      </c>
      <c r="G47" s="158">
        <v>7600</v>
      </c>
      <c r="H47" s="158">
        <v>7600</v>
      </c>
      <c r="I47" s="171">
        <v>7600</v>
      </c>
    </row>
    <row r="48" spans="1:9" ht="12.75">
      <c r="A48" s="167">
        <v>310</v>
      </c>
      <c r="B48" s="168" t="s">
        <v>8</v>
      </c>
      <c r="C48" s="157">
        <v>8977</v>
      </c>
      <c r="D48" s="175">
        <v>8331</v>
      </c>
      <c r="E48" s="155">
        <v>9000</v>
      </c>
      <c r="F48" s="155">
        <v>9000</v>
      </c>
      <c r="G48" s="155">
        <v>9000</v>
      </c>
      <c r="H48" s="155">
        <v>9000</v>
      </c>
      <c r="I48" s="170">
        <v>9000</v>
      </c>
    </row>
    <row r="49" spans="1:9" ht="12.75">
      <c r="A49" s="167">
        <v>310</v>
      </c>
      <c r="B49" s="168" t="s">
        <v>295</v>
      </c>
      <c r="C49" s="154">
        <v>13464</v>
      </c>
      <c r="D49" s="175">
        <v>16910</v>
      </c>
      <c r="E49" s="155">
        <v>12250</v>
      </c>
      <c r="F49" s="155">
        <v>47304</v>
      </c>
      <c r="G49" s="155">
        <v>31600</v>
      </c>
      <c r="H49" s="155">
        <v>34000</v>
      </c>
      <c r="I49" s="170">
        <v>34000</v>
      </c>
    </row>
    <row r="50" spans="1:9" ht="12.75">
      <c r="A50" s="167">
        <v>310</v>
      </c>
      <c r="B50" s="168" t="s">
        <v>296</v>
      </c>
      <c r="C50" s="154"/>
      <c r="D50" s="175">
        <v>57727.2</v>
      </c>
      <c r="E50" s="155">
        <v>104000</v>
      </c>
      <c r="F50" s="155">
        <v>104000</v>
      </c>
      <c r="G50" s="155">
        <v>90000</v>
      </c>
      <c r="H50" s="155">
        <v>94000</v>
      </c>
      <c r="I50" s="170">
        <v>94000</v>
      </c>
    </row>
    <row r="51" spans="1:9" ht="12.75">
      <c r="A51" s="172">
        <v>310</v>
      </c>
      <c r="B51" s="173" t="s">
        <v>524</v>
      </c>
      <c r="C51" s="162"/>
      <c r="D51" s="178">
        <v>2016</v>
      </c>
      <c r="E51" s="163"/>
      <c r="F51" s="164"/>
      <c r="G51" s="163"/>
      <c r="H51" s="163"/>
      <c r="I51" s="211"/>
    </row>
    <row r="52" spans="1:9" ht="12.75">
      <c r="A52" s="190"/>
      <c r="B52" s="191" t="s">
        <v>15</v>
      </c>
      <c r="C52" s="193">
        <f aca="true" t="shared" si="0" ref="C52:I52">SUM(C8:C51)</f>
        <v>5472142.75</v>
      </c>
      <c r="D52" s="192">
        <f>SUM(D8:D51)</f>
        <v>6116983.939999999</v>
      </c>
      <c r="E52" s="194">
        <f t="shared" si="0"/>
        <v>6401785</v>
      </c>
      <c r="F52" s="194">
        <f t="shared" si="0"/>
        <v>6355706</v>
      </c>
      <c r="G52" s="194">
        <f t="shared" si="0"/>
        <v>6563244</v>
      </c>
      <c r="H52" s="194">
        <f t="shared" si="0"/>
        <v>6744597</v>
      </c>
      <c r="I52" s="195">
        <f t="shared" si="0"/>
        <v>6792797</v>
      </c>
    </row>
    <row r="53" spans="1:9" ht="12.75">
      <c r="A53" s="112"/>
      <c r="B53" s="112"/>
      <c r="C53" s="497"/>
      <c r="D53" s="115"/>
      <c r="E53" s="116"/>
      <c r="F53" s="116"/>
      <c r="G53" s="116"/>
      <c r="H53" s="116"/>
      <c r="I53" s="116"/>
    </row>
    <row r="54" spans="1:9" ht="12.75">
      <c r="A54" s="109"/>
      <c r="B54" s="109"/>
      <c r="C54" s="109"/>
      <c r="D54" s="109"/>
      <c r="E54" s="120"/>
      <c r="F54" s="120"/>
      <c r="G54" s="121"/>
      <c r="H54" s="121"/>
      <c r="I54" s="121"/>
    </row>
    <row r="55" spans="1:9" ht="15.75">
      <c r="A55" s="122" t="s">
        <v>501</v>
      </c>
      <c r="B55" s="123"/>
      <c r="C55" s="123"/>
      <c r="D55" s="123"/>
      <c r="E55" s="124"/>
      <c r="F55" s="843"/>
      <c r="G55" s="843"/>
      <c r="H55" s="108"/>
      <c r="I55" s="108"/>
    </row>
    <row r="56" spans="1:9" ht="12.75">
      <c r="A56" s="125"/>
      <c r="B56" s="125"/>
      <c r="C56" s="125"/>
      <c r="D56" s="125"/>
      <c r="E56" s="125"/>
      <c r="F56" s="844"/>
      <c r="G56" s="844"/>
      <c r="H56" s="105"/>
      <c r="I56" s="105"/>
    </row>
    <row r="57" spans="1:7" ht="12.75">
      <c r="A57" s="126" t="s">
        <v>417</v>
      </c>
      <c r="B57" s="127"/>
      <c r="C57" s="556"/>
      <c r="D57" s="556"/>
      <c r="E57" s="102"/>
      <c r="F57" s="833"/>
      <c r="G57" s="833"/>
    </row>
    <row r="58" spans="1:9" ht="12.75">
      <c r="A58" s="184" t="s">
        <v>17</v>
      </c>
      <c r="B58" s="185" t="s">
        <v>0</v>
      </c>
      <c r="C58" s="187" t="s">
        <v>205</v>
      </c>
      <c r="D58" s="207" t="s">
        <v>205</v>
      </c>
      <c r="E58" s="188" t="s">
        <v>271</v>
      </c>
      <c r="F58" s="188" t="s">
        <v>272</v>
      </c>
      <c r="G58" s="188" t="s">
        <v>273</v>
      </c>
      <c r="H58" s="188" t="s">
        <v>273</v>
      </c>
      <c r="I58" s="189" t="s">
        <v>273</v>
      </c>
    </row>
    <row r="59" spans="1:9" ht="12.75">
      <c r="A59" s="208" t="s">
        <v>274</v>
      </c>
      <c r="B59" s="209"/>
      <c r="C59" s="318">
        <v>2018</v>
      </c>
      <c r="D59" s="210" t="s">
        <v>507</v>
      </c>
      <c r="E59" s="318" t="s">
        <v>508</v>
      </c>
      <c r="F59" s="318" t="s">
        <v>508</v>
      </c>
      <c r="G59" s="318" t="s">
        <v>275</v>
      </c>
      <c r="H59" s="318" t="s">
        <v>276</v>
      </c>
      <c r="I59" s="319" t="s">
        <v>509</v>
      </c>
    </row>
    <row r="60" spans="1:9" ht="12.75">
      <c r="A60" s="205"/>
      <c r="B60" s="206" t="s">
        <v>418</v>
      </c>
      <c r="C60" s="160"/>
      <c r="D60" s="174"/>
      <c r="E60" s="161"/>
      <c r="F60" s="161"/>
      <c r="G60" s="161"/>
      <c r="H60" s="161"/>
      <c r="I60" s="166"/>
    </row>
    <row r="61" spans="1:9" ht="12.75">
      <c r="A61" s="200">
        <v>220</v>
      </c>
      <c r="B61" s="201" t="s">
        <v>419</v>
      </c>
      <c r="C61" s="152">
        <v>8285.61</v>
      </c>
      <c r="D61" s="835">
        <v>11170.17</v>
      </c>
      <c r="E61" s="837">
        <v>10000</v>
      </c>
      <c r="F61" s="837">
        <v>8000</v>
      </c>
      <c r="G61" s="837">
        <v>5000</v>
      </c>
      <c r="H61" s="837">
        <v>5000</v>
      </c>
      <c r="I61" s="834">
        <v>5000</v>
      </c>
    </row>
    <row r="62" spans="1:9" ht="12.75">
      <c r="A62" s="200">
        <v>220</v>
      </c>
      <c r="B62" s="201" t="s">
        <v>420</v>
      </c>
      <c r="C62" s="152">
        <v>12342</v>
      </c>
      <c r="D62" s="835">
        <v>12340</v>
      </c>
      <c r="E62" s="837">
        <v>11000</v>
      </c>
      <c r="F62" s="837">
        <v>8300</v>
      </c>
      <c r="G62" s="837">
        <v>9500</v>
      </c>
      <c r="H62" s="837">
        <v>9500</v>
      </c>
      <c r="I62" s="834">
        <v>9500</v>
      </c>
    </row>
    <row r="63" spans="1:9" ht="12.75">
      <c r="A63" s="200">
        <v>220</v>
      </c>
      <c r="B63" s="201" t="s">
        <v>421</v>
      </c>
      <c r="C63" s="152">
        <v>8451.8</v>
      </c>
      <c r="D63" s="835">
        <v>14057.68</v>
      </c>
      <c r="E63" s="837">
        <v>26500</v>
      </c>
      <c r="F63" s="837">
        <v>16000</v>
      </c>
      <c r="G63" s="837">
        <v>18000</v>
      </c>
      <c r="H63" s="837">
        <v>18000</v>
      </c>
      <c r="I63" s="834">
        <v>18000</v>
      </c>
    </row>
    <row r="64" spans="1:9" ht="12.75">
      <c r="A64" s="200">
        <v>290</v>
      </c>
      <c r="B64" s="201" t="s">
        <v>422</v>
      </c>
      <c r="C64" s="152">
        <v>245.39</v>
      </c>
      <c r="D64" s="175"/>
      <c r="E64" s="153"/>
      <c r="F64" s="153"/>
      <c r="G64" s="153"/>
      <c r="H64" s="153"/>
      <c r="I64" s="169"/>
    </row>
    <row r="65" spans="1:9" ht="12.75">
      <c r="A65" s="200">
        <v>220</v>
      </c>
      <c r="B65" s="201" t="s">
        <v>457</v>
      </c>
      <c r="C65" s="152">
        <v>56502.17</v>
      </c>
      <c r="D65" s="840">
        <v>34639.48</v>
      </c>
      <c r="E65" s="841">
        <v>1500</v>
      </c>
      <c r="F65" s="841">
        <v>3500</v>
      </c>
      <c r="G65" s="841">
        <v>8000</v>
      </c>
      <c r="H65" s="841">
        <v>8000</v>
      </c>
      <c r="I65" s="842">
        <v>8000</v>
      </c>
    </row>
    <row r="66" spans="1:9" ht="12.75">
      <c r="A66" s="200">
        <v>310</v>
      </c>
      <c r="B66" s="201" t="s">
        <v>423</v>
      </c>
      <c r="C66" s="152">
        <v>198.47</v>
      </c>
      <c r="D66" s="840">
        <v>2472.79</v>
      </c>
      <c r="E66" s="841">
        <v>200</v>
      </c>
      <c r="F66" s="841">
        <v>200</v>
      </c>
      <c r="G66" s="841">
        <v>200</v>
      </c>
      <c r="H66" s="841">
        <v>200</v>
      </c>
      <c r="I66" s="842">
        <v>200</v>
      </c>
    </row>
    <row r="67" spans="1:9" ht="12.75">
      <c r="A67" s="200">
        <v>310</v>
      </c>
      <c r="B67" s="201" t="s">
        <v>424</v>
      </c>
      <c r="C67" s="152">
        <v>8431.52</v>
      </c>
      <c r="D67" s="840">
        <v>1080.96</v>
      </c>
      <c r="E67" s="841">
        <v>4000</v>
      </c>
      <c r="F67" s="841">
        <v>4000</v>
      </c>
      <c r="G67" s="153"/>
      <c r="H67" s="153"/>
      <c r="I67" s="169"/>
    </row>
    <row r="68" spans="1:9" ht="12.75">
      <c r="A68" s="200">
        <v>310</v>
      </c>
      <c r="B68" s="202" t="s">
        <v>425</v>
      </c>
      <c r="C68" s="152">
        <v>13326</v>
      </c>
      <c r="D68" s="840">
        <v>85685.88</v>
      </c>
      <c r="E68" s="841">
        <v>109500</v>
      </c>
      <c r="F68" s="841">
        <v>50152</v>
      </c>
      <c r="G68" s="841">
        <v>82500</v>
      </c>
      <c r="H68" s="153"/>
      <c r="I68" s="169"/>
    </row>
    <row r="69" spans="1:24" ht="12.75">
      <c r="A69" s="203"/>
      <c r="B69" s="204"/>
      <c r="C69" s="162"/>
      <c r="D69" s="178"/>
      <c r="E69" s="163"/>
      <c r="F69" s="163"/>
      <c r="G69" s="163"/>
      <c r="H69" s="163"/>
      <c r="I69" s="211"/>
      <c r="R69" s="105"/>
      <c r="S69" s="105"/>
      <c r="T69" s="106"/>
      <c r="U69" s="106"/>
      <c r="V69" s="105"/>
      <c r="W69" s="108"/>
      <c r="X69" s="108"/>
    </row>
    <row r="70" spans="1:24" ht="12.75">
      <c r="A70" s="305"/>
      <c r="B70" s="306" t="s">
        <v>236</v>
      </c>
      <c r="C70" s="198">
        <f aca="true" t="shared" si="1" ref="C70:I70">SUM(C61:C69)</f>
        <v>107782.96</v>
      </c>
      <c r="D70" s="199">
        <f>SUM(D61:D69)</f>
        <v>161446.96000000002</v>
      </c>
      <c r="E70" s="194">
        <f t="shared" si="1"/>
        <v>162700</v>
      </c>
      <c r="F70" s="194">
        <f t="shared" si="1"/>
        <v>90152</v>
      </c>
      <c r="G70" s="194">
        <f t="shared" si="1"/>
        <v>123200</v>
      </c>
      <c r="H70" s="194">
        <f t="shared" si="1"/>
        <v>40700</v>
      </c>
      <c r="I70" s="195">
        <f t="shared" si="1"/>
        <v>40700</v>
      </c>
      <c r="R70" s="105"/>
      <c r="S70" s="105"/>
      <c r="T70" s="106"/>
      <c r="U70" s="106"/>
      <c r="V70" s="105"/>
      <c r="W70" s="108"/>
      <c r="X70" s="108"/>
    </row>
    <row r="71" spans="1:24" ht="12.75">
      <c r="A71" s="495"/>
      <c r="B71" s="496"/>
      <c r="C71" s="115"/>
      <c r="D71" s="115"/>
      <c r="E71" s="116"/>
      <c r="F71" s="116"/>
      <c r="G71" s="116"/>
      <c r="H71" s="116"/>
      <c r="I71" s="116"/>
      <c r="R71" s="105"/>
      <c r="S71" s="105"/>
      <c r="T71" s="106"/>
      <c r="U71" s="106"/>
      <c r="V71" s="105"/>
      <c r="W71" s="108"/>
      <c r="X71" s="108"/>
    </row>
    <row r="72" spans="18:24" ht="12.75">
      <c r="R72" s="105"/>
      <c r="S72" s="105"/>
      <c r="T72" s="106"/>
      <c r="U72" s="106"/>
      <c r="V72" s="105"/>
      <c r="W72" s="108"/>
      <c r="X72" s="108"/>
    </row>
    <row r="73" spans="1:24" ht="15.75">
      <c r="A73" s="129" t="s">
        <v>402</v>
      </c>
      <c r="B73" s="124"/>
      <c r="C73" s="130"/>
      <c r="D73" s="130"/>
      <c r="E73" s="130"/>
      <c r="F73" s="843"/>
      <c r="G73" s="843"/>
      <c r="H73" s="845"/>
      <c r="R73" s="105"/>
      <c r="S73" s="105"/>
      <c r="T73" s="106"/>
      <c r="U73" s="106"/>
      <c r="V73" s="105"/>
      <c r="W73" s="108"/>
      <c r="X73" s="108"/>
    </row>
    <row r="74" spans="1:24" ht="12.75">
      <c r="A74" s="131"/>
      <c r="B74" s="132"/>
      <c r="C74" s="133"/>
      <c r="D74" s="133"/>
      <c r="E74" s="133"/>
      <c r="F74" s="846"/>
      <c r="G74" s="846"/>
      <c r="H74" s="847"/>
      <c r="R74" s="105"/>
      <c r="S74" s="105"/>
      <c r="T74" s="106"/>
      <c r="U74" s="106"/>
      <c r="V74" s="105"/>
      <c r="W74" s="108"/>
      <c r="X74" s="108"/>
    </row>
    <row r="75" spans="1:24" ht="12.75">
      <c r="A75" s="126" t="s">
        <v>417</v>
      </c>
      <c r="B75" s="127"/>
      <c r="C75" s="128"/>
      <c r="D75" s="128"/>
      <c r="E75" s="125"/>
      <c r="F75" s="844"/>
      <c r="G75" s="844"/>
      <c r="H75" s="105"/>
      <c r="I75" s="105"/>
      <c r="R75" s="105"/>
      <c r="S75" s="105"/>
      <c r="T75" s="106"/>
      <c r="U75" s="106"/>
      <c r="V75" s="105"/>
      <c r="W75" s="108"/>
      <c r="X75" s="108"/>
    </row>
    <row r="76" spans="1:24" ht="12.75">
      <c r="A76" s="184" t="s">
        <v>17</v>
      </c>
      <c r="B76" s="185" t="s">
        <v>0</v>
      </c>
      <c r="C76" s="187" t="s">
        <v>205</v>
      </c>
      <c r="D76" s="207" t="s">
        <v>205</v>
      </c>
      <c r="E76" s="188" t="s">
        <v>271</v>
      </c>
      <c r="F76" s="188" t="s">
        <v>272</v>
      </c>
      <c r="G76" s="188" t="s">
        <v>273</v>
      </c>
      <c r="H76" s="188" t="s">
        <v>273</v>
      </c>
      <c r="I76" s="189" t="s">
        <v>273</v>
      </c>
      <c r="R76" s="105"/>
      <c r="S76" s="105"/>
      <c r="T76" s="106"/>
      <c r="U76" s="106"/>
      <c r="V76" s="105"/>
      <c r="W76" s="108"/>
      <c r="X76" s="108"/>
    </row>
    <row r="77" spans="1:24" ht="12.75">
      <c r="A77" s="208" t="s">
        <v>274</v>
      </c>
      <c r="B77" s="209"/>
      <c r="C77" s="318">
        <v>2018</v>
      </c>
      <c r="D77" s="210" t="s">
        <v>507</v>
      </c>
      <c r="E77" s="318" t="s">
        <v>508</v>
      </c>
      <c r="F77" s="318" t="s">
        <v>508</v>
      </c>
      <c r="G77" s="318" t="s">
        <v>275</v>
      </c>
      <c r="H77" s="318" t="s">
        <v>276</v>
      </c>
      <c r="I77" s="319" t="s">
        <v>509</v>
      </c>
      <c r="R77" s="105"/>
      <c r="S77" s="105"/>
      <c r="T77" s="106"/>
      <c r="U77" s="106"/>
      <c r="V77" s="105"/>
      <c r="W77" s="108"/>
      <c r="X77" s="108"/>
    </row>
    <row r="78" spans="1:9" ht="12.75">
      <c r="A78" s="220">
        <v>220</v>
      </c>
      <c r="B78" s="237" t="s">
        <v>426</v>
      </c>
      <c r="C78" s="221">
        <v>1761.1</v>
      </c>
      <c r="D78" s="232">
        <v>1343.2</v>
      </c>
      <c r="E78" s="222">
        <v>3300</v>
      </c>
      <c r="F78" s="222">
        <v>3300</v>
      </c>
      <c r="G78" s="222">
        <v>1000</v>
      </c>
      <c r="H78" s="222">
        <v>1000</v>
      </c>
      <c r="I78" s="223">
        <v>1000</v>
      </c>
    </row>
    <row r="79" spans="1:9" ht="12.75">
      <c r="A79" s="217">
        <v>220</v>
      </c>
      <c r="B79" s="238" t="s">
        <v>420</v>
      </c>
      <c r="C79" s="212">
        <v>3017</v>
      </c>
      <c r="D79" s="233">
        <v>2751</v>
      </c>
      <c r="E79" s="213">
        <v>3700</v>
      </c>
      <c r="F79" s="213">
        <v>3700</v>
      </c>
      <c r="G79" s="213">
        <v>3150</v>
      </c>
      <c r="H79" s="213">
        <v>3150</v>
      </c>
      <c r="I79" s="218">
        <v>3150</v>
      </c>
    </row>
    <row r="80" spans="1:9" ht="12.75">
      <c r="A80" s="217">
        <v>220</v>
      </c>
      <c r="B80" s="238" t="s">
        <v>427</v>
      </c>
      <c r="C80" s="212">
        <v>1176</v>
      </c>
      <c r="D80" s="233">
        <v>1372</v>
      </c>
      <c r="E80" s="213">
        <v>1400</v>
      </c>
      <c r="F80" s="213">
        <v>1400</v>
      </c>
      <c r="G80" s="213">
        <v>1400</v>
      </c>
      <c r="H80" s="213">
        <v>1400</v>
      </c>
      <c r="I80" s="218">
        <v>1400</v>
      </c>
    </row>
    <row r="81" spans="1:19" ht="12.75">
      <c r="A81" s="217">
        <v>220</v>
      </c>
      <c r="B81" s="238" t="s">
        <v>428</v>
      </c>
      <c r="C81" s="214">
        <v>7351.24</v>
      </c>
      <c r="D81" s="234">
        <v>7365.98</v>
      </c>
      <c r="E81" s="213">
        <v>8000</v>
      </c>
      <c r="F81" s="213">
        <v>8000</v>
      </c>
      <c r="G81" s="213">
        <v>5000</v>
      </c>
      <c r="H81" s="213">
        <v>7000</v>
      </c>
      <c r="I81" s="218">
        <v>7000</v>
      </c>
      <c r="K81" s="105"/>
      <c r="L81" s="105"/>
      <c r="M81" s="106"/>
      <c r="N81" s="106"/>
      <c r="O81" s="105"/>
      <c r="P81" s="108"/>
      <c r="Q81" s="108"/>
      <c r="R81" s="105"/>
      <c r="S81" s="105"/>
    </row>
    <row r="82" spans="1:19" ht="12.75">
      <c r="A82" s="217">
        <v>220</v>
      </c>
      <c r="B82" s="238" t="s">
        <v>429</v>
      </c>
      <c r="C82" s="214">
        <v>24663.05</v>
      </c>
      <c r="D82" s="234">
        <v>20653.17</v>
      </c>
      <c r="E82" s="213">
        <v>23300</v>
      </c>
      <c r="F82" s="213">
        <v>23300</v>
      </c>
      <c r="G82" s="213">
        <v>7500</v>
      </c>
      <c r="H82" s="213">
        <v>9000</v>
      </c>
      <c r="I82" s="218">
        <v>9000</v>
      </c>
      <c r="K82" s="105"/>
      <c r="L82" s="105"/>
      <c r="M82" s="106"/>
      <c r="N82" s="140"/>
      <c r="O82" s="105"/>
      <c r="P82" s="108"/>
      <c r="Q82" s="108"/>
      <c r="R82" s="105"/>
      <c r="S82" s="105"/>
    </row>
    <row r="83" spans="1:19" ht="12.75">
      <c r="A83" s="217">
        <v>220</v>
      </c>
      <c r="B83" s="238" t="s">
        <v>430</v>
      </c>
      <c r="C83" s="214">
        <v>972.94</v>
      </c>
      <c r="D83" s="234">
        <v>315.86</v>
      </c>
      <c r="E83" s="215"/>
      <c r="F83" s="213"/>
      <c r="G83" s="215"/>
      <c r="H83" s="215"/>
      <c r="I83" s="219"/>
      <c r="K83" s="105"/>
      <c r="L83" s="105"/>
      <c r="M83" s="106"/>
      <c r="N83" s="140"/>
      <c r="O83" s="105"/>
      <c r="P83" s="108"/>
      <c r="Q83" s="108"/>
      <c r="R83" s="105"/>
      <c r="S83" s="105"/>
    </row>
    <row r="84" spans="1:19" ht="12.75">
      <c r="A84" s="217">
        <v>290</v>
      </c>
      <c r="B84" s="238" t="s">
        <v>431</v>
      </c>
      <c r="C84" s="214"/>
      <c r="D84" s="234">
        <v>87.31</v>
      </c>
      <c r="E84" s="215"/>
      <c r="F84" s="213"/>
      <c r="G84" s="215"/>
      <c r="H84" s="215"/>
      <c r="I84" s="219"/>
      <c r="K84" s="105"/>
      <c r="L84" s="105"/>
      <c r="M84" s="106"/>
      <c r="N84" s="106"/>
      <c r="O84" s="108"/>
      <c r="P84" s="108"/>
      <c r="Q84" s="108"/>
      <c r="R84" s="105"/>
      <c r="S84" s="105"/>
    </row>
    <row r="85" spans="1:19" ht="12.75">
      <c r="A85" s="217">
        <v>290</v>
      </c>
      <c r="B85" s="238" t="s">
        <v>432</v>
      </c>
      <c r="C85" s="214">
        <v>2705.21</v>
      </c>
      <c r="D85" s="234">
        <v>336.58</v>
      </c>
      <c r="E85" s="215"/>
      <c r="F85" s="213"/>
      <c r="G85" s="215"/>
      <c r="H85" s="215"/>
      <c r="I85" s="219"/>
      <c r="K85" s="105"/>
      <c r="L85" s="149"/>
      <c r="M85" s="141"/>
      <c r="N85" s="142"/>
      <c r="O85" s="143"/>
      <c r="P85" s="143"/>
      <c r="Q85" s="143"/>
      <c r="R85" s="143"/>
      <c r="S85" s="143"/>
    </row>
    <row r="86" spans="1:19" ht="12.75">
      <c r="A86" s="225">
        <v>310</v>
      </c>
      <c r="B86" s="239" t="s">
        <v>433</v>
      </c>
      <c r="C86" s="226">
        <v>605</v>
      </c>
      <c r="D86" s="235">
        <v>32561.45</v>
      </c>
      <c r="E86" s="227"/>
      <c r="F86" s="228">
        <v>10000</v>
      </c>
      <c r="G86" s="228">
        <v>30000</v>
      </c>
      <c r="H86" s="228">
        <v>20000</v>
      </c>
      <c r="I86" s="836"/>
      <c r="K86" s="105"/>
      <c r="L86" s="105"/>
      <c r="M86" s="106"/>
      <c r="N86" s="106"/>
      <c r="O86" s="108"/>
      <c r="P86" s="108"/>
      <c r="Q86" s="108"/>
      <c r="R86" s="108"/>
      <c r="S86" s="108"/>
    </row>
    <row r="87" spans="1:19" ht="12.75">
      <c r="A87" s="303"/>
      <c r="B87" s="304" t="s">
        <v>434</v>
      </c>
      <c r="C87" s="229">
        <f aca="true" t="shared" si="2" ref="C87:I87">SUM(C78:C86)</f>
        <v>42251.54</v>
      </c>
      <c r="D87" s="236">
        <f t="shared" si="2"/>
        <v>66786.55</v>
      </c>
      <c r="E87" s="230">
        <f t="shared" si="2"/>
        <v>39700</v>
      </c>
      <c r="F87" s="230">
        <f t="shared" si="2"/>
        <v>49700</v>
      </c>
      <c r="G87" s="230">
        <f t="shared" si="2"/>
        <v>48050</v>
      </c>
      <c r="H87" s="230">
        <f t="shared" si="2"/>
        <v>41550</v>
      </c>
      <c r="I87" s="231">
        <f t="shared" si="2"/>
        <v>21550</v>
      </c>
      <c r="K87" s="105"/>
      <c r="L87" s="105"/>
      <c r="M87" s="106"/>
      <c r="N87" s="106"/>
      <c r="O87" s="108"/>
      <c r="P87" s="105"/>
      <c r="Q87" s="144"/>
      <c r="R87" s="105"/>
      <c r="S87" s="105"/>
    </row>
    <row r="88" spans="1:19" ht="12.75">
      <c r="A88" s="491"/>
      <c r="B88" s="492"/>
      <c r="C88" s="493"/>
      <c r="D88" s="493"/>
      <c r="E88" s="494"/>
      <c r="F88" s="494"/>
      <c r="G88" s="494"/>
      <c r="H88" s="494"/>
      <c r="I88" s="494"/>
      <c r="K88" s="105"/>
      <c r="L88" s="105"/>
      <c r="M88" s="106"/>
      <c r="N88" s="106"/>
      <c r="O88" s="108"/>
      <c r="P88" s="105"/>
      <c r="Q88" s="144"/>
      <c r="R88" s="105"/>
      <c r="S88" s="105"/>
    </row>
    <row r="89" spans="3:19" ht="12.75">
      <c r="C89" s="757"/>
      <c r="K89" s="105"/>
      <c r="L89" s="105"/>
      <c r="M89" s="106"/>
      <c r="N89" s="140"/>
      <c r="O89" s="108"/>
      <c r="P89" s="144"/>
      <c r="Q89" s="144"/>
      <c r="R89" s="105"/>
      <c r="S89" s="105"/>
    </row>
    <row r="90" spans="1:19" ht="15.75">
      <c r="A90" s="134" t="s">
        <v>403</v>
      </c>
      <c r="B90" s="125"/>
      <c r="C90" s="125"/>
      <c r="D90" s="125"/>
      <c r="E90" s="125"/>
      <c r="F90" s="844"/>
      <c r="K90" s="105"/>
      <c r="L90" s="105"/>
      <c r="M90" s="106"/>
      <c r="N90" s="140"/>
      <c r="O90" s="108"/>
      <c r="P90" s="144"/>
      <c r="Q90" s="144"/>
      <c r="R90" s="105"/>
      <c r="S90" s="105"/>
    </row>
    <row r="91" spans="11:19" ht="12.75">
      <c r="K91" s="105"/>
      <c r="L91" s="105"/>
      <c r="M91" s="145"/>
      <c r="N91" s="145"/>
      <c r="O91" s="146"/>
      <c r="P91" s="146"/>
      <c r="Q91" s="146"/>
      <c r="R91" s="105"/>
      <c r="S91" s="105"/>
    </row>
    <row r="92" spans="1:19" ht="12.75">
      <c r="A92" s="126" t="s">
        <v>417</v>
      </c>
      <c r="B92" s="127"/>
      <c r="C92" s="128"/>
      <c r="D92" s="128"/>
      <c r="E92" s="125"/>
      <c r="F92" s="844"/>
      <c r="G92" s="844"/>
      <c r="H92" s="105"/>
      <c r="I92" s="105"/>
      <c r="K92" s="105"/>
      <c r="L92" s="105"/>
      <c r="M92" s="106"/>
      <c r="N92" s="140"/>
      <c r="O92" s="108"/>
      <c r="P92" s="108"/>
      <c r="Q92" s="144"/>
      <c r="R92" s="105"/>
      <c r="S92" s="105"/>
    </row>
    <row r="93" spans="1:19" ht="12.75">
      <c r="A93" s="184" t="s">
        <v>17</v>
      </c>
      <c r="B93" s="185" t="s">
        <v>0</v>
      </c>
      <c r="C93" s="187" t="s">
        <v>205</v>
      </c>
      <c r="D93" s="207" t="s">
        <v>205</v>
      </c>
      <c r="E93" s="188" t="s">
        <v>271</v>
      </c>
      <c r="F93" s="188" t="s">
        <v>272</v>
      </c>
      <c r="G93" s="188" t="s">
        <v>273</v>
      </c>
      <c r="H93" s="188" t="s">
        <v>273</v>
      </c>
      <c r="I93" s="189" t="s">
        <v>273</v>
      </c>
      <c r="K93" s="105"/>
      <c r="L93" s="105"/>
      <c r="M93" s="106"/>
      <c r="N93" s="106"/>
      <c r="O93" s="105"/>
      <c r="P93" s="144"/>
      <c r="Q93" s="144"/>
      <c r="R93" s="105"/>
      <c r="S93" s="105"/>
    </row>
    <row r="94" spans="1:19" ht="12.75">
      <c r="A94" s="208" t="s">
        <v>274</v>
      </c>
      <c r="B94" s="209"/>
      <c r="C94" s="318">
        <v>2018</v>
      </c>
      <c r="D94" s="210" t="s">
        <v>507</v>
      </c>
      <c r="E94" s="318" t="s">
        <v>508</v>
      </c>
      <c r="F94" s="318" t="s">
        <v>508</v>
      </c>
      <c r="G94" s="318" t="s">
        <v>275</v>
      </c>
      <c r="H94" s="318" t="s">
        <v>276</v>
      </c>
      <c r="I94" s="319" t="s">
        <v>509</v>
      </c>
      <c r="K94" s="105"/>
      <c r="L94" s="105"/>
      <c r="M94" s="106"/>
      <c r="N94" s="140"/>
      <c r="R94" s="105"/>
      <c r="S94" s="105"/>
    </row>
    <row r="95" spans="1:19" ht="12.75">
      <c r="A95" s="245">
        <v>220</v>
      </c>
      <c r="B95" s="251" t="s">
        <v>435</v>
      </c>
      <c r="C95" s="246">
        <v>22181.98</v>
      </c>
      <c r="D95" s="249">
        <v>36118.79</v>
      </c>
      <c r="E95" s="247">
        <v>26743</v>
      </c>
      <c r="F95" s="848">
        <v>21000</v>
      </c>
      <c r="G95" s="848">
        <v>26000</v>
      </c>
      <c r="H95" s="848">
        <v>27000</v>
      </c>
      <c r="I95" s="248">
        <v>27000</v>
      </c>
      <c r="K95" s="105"/>
      <c r="L95" s="105"/>
      <c r="M95" s="106"/>
      <c r="N95" s="150"/>
      <c r="O95" s="108"/>
      <c r="P95" s="108"/>
      <c r="Q95" s="105"/>
      <c r="R95" s="105"/>
      <c r="S95" s="105"/>
    </row>
    <row r="96" spans="1:19" ht="12.75">
      <c r="A96" s="243">
        <v>240</v>
      </c>
      <c r="B96" s="252" t="s">
        <v>436</v>
      </c>
      <c r="C96" s="241">
        <v>0</v>
      </c>
      <c r="D96" s="250">
        <v>0</v>
      </c>
      <c r="E96" s="242">
        <v>0</v>
      </c>
      <c r="F96" s="849">
        <v>0</v>
      </c>
      <c r="G96" s="849">
        <v>0</v>
      </c>
      <c r="H96" s="849">
        <v>0</v>
      </c>
      <c r="I96" s="244">
        <v>0</v>
      </c>
      <c r="K96" s="105"/>
      <c r="L96" s="105"/>
      <c r="M96" s="106"/>
      <c r="N96" s="150"/>
      <c r="O96" s="108"/>
      <c r="P96" s="108"/>
      <c r="Q96" s="108"/>
      <c r="R96" s="105"/>
      <c r="S96" s="105"/>
    </row>
    <row r="97" spans="1:19" ht="12.75">
      <c r="A97" s="243">
        <v>310</v>
      </c>
      <c r="B97" s="252" t="s">
        <v>437</v>
      </c>
      <c r="C97" s="241">
        <v>4700</v>
      </c>
      <c r="D97" s="250">
        <v>3514.8</v>
      </c>
      <c r="E97" s="242">
        <v>0</v>
      </c>
      <c r="F97" s="849">
        <v>650</v>
      </c>
      <c r="G97" s="849">
        <v>0</v>
      </c>
      <c r="H97" s="849">
        <v>0</v>
      </c>
      <c r="I97" s="244">
        <v>0</v>
      </c>
      <c r="K97" s="105"/>
      <c r="L97" s="105"/>
      <c r="M97" s="106"/>
      <c r="N97" s="106"/>
      <c r="O97" s="108"/>
      <c r="P97" s="105"/>
      <c r="Q97" s="105"/>
      <c r="R97" s="105"/>
      <c r="S97" s="105"/>
    </row>
    <row r="98" spans="1:9" ht="12.75">
      <c r="A98" s="253">
        <v>290</v>
      </c>
      <c r="B98" s="254" t="s">
        <v>438</v>
      </c>
      <c r="C98" s="256">
        <v>0</v>
      </c>
      <c r="D98" s="255">
        <v>0</v>
      </c>
      <c r="E98" s="257">
        <v>0</v>
      </c>
      <c r="F98" s="850">
        <v>5311</v>
      </c>
      <c r="G98" s="850">
        <v>0</v>
      </c>
      <c r="H98" s="850">
        <v>0</v>
      </c>
      <c r="I98" s="258">
        <v>0</v>
      </c>
    </row>
    <row r="99" spans="1:9" ht="12.75">
      <c r="A99" s="301"/>
      <c r="B99" s="302" t="s">
        <v>26</v>
      </c>
      <c r="C99" s="261">
        <f aca="true" t="shared" si="3" ref="C99:I99">SUM(C95:C98)</f>
        <v>26881.98</v>
      </c>
      <c r="D99" s="260">
        <f>SUM(D95:D98)</f>
        <v>39633.590000000004</v>
      </c>
      <c r="E99" s="262">
        <f t="shared" si="3"/>
        <v>26743</v>
      </c>
      <c r="F99" s="313">
        <f t="shared" si="3"/>
        <v>26961</v>
      </c>
      <c r="G99" s="313">
        <f t="shared" si="3"/>
        <v>26000</v>
      </c>
      <c r="H99" s="313">
        <f t="shared" si="3"/>
        <v>27000</v>
      </c>
      <c r="I99" s="263">
        <f t="shared" si="3"/>
        <v>27000</v>
      </c>
    </row>
    <row r="100" spans="1:9" ht="12.75">
      <c r="A100" s="487"/>
      <c r="B100" s="487"/>
      <c r="C100" s="489"/>
      <c r="D100" s="488"/>
      <c r="E100" s="490"/>
      <c r="F100" s="851"/>
      <c r="G100" s="851"/>
      <c r="H100" s="851"/>
      <c r="I100" s="490"/>
    </row>
    <row r="102" ht="15.75">
      <c r="A102" s="134" t="s">
        <v>404</v>
      </c>
    </row>
    <row r="104" spans="1:9" ht="12.75">
      <c r="A104" s="126" t="s">
        <v>417</v>
      </c>
      <c r="B104" s="127"/>
      <c r="C104" s="128"/>
      <c r="D104" s="128"/>
      <c r="E104" s="125"/>
      <c r="F104" s="844"/>
      <c r="G104" s="844"/>
      <c r="H104" s="105"/>
      <c r="I104" s="105"/>
    </row>
    <row r="105" spans="1:9" ht="12.75">
      <c r="A105" s="184" t="s">
        <v>17</v>
      </c>
      <c r="B105" s="185" t="s">
        <v>0</v>
      </c>
      <c r="C105" s="187" t="s">
        <v>205</v>
      </c>
      <c r="D105" s="207" t="s">
        <v>205</v>
      </c>
      <c r="E105" s="188" t="s">
        <v>271</v>
      </c>
      <c r="F105" s="188" t="s">
        <v>272</v>
      </c>
      <c r="G105" s="188" t="s">
        <v>273</v>
      </c>
      <c r="H105" s="188" t="s">
        <v>273</v>
      </c>
      <c r="I105" s="189" t="s">
        <v>273</v>
      </c>
    </row>
    <row r="106" spans="1:9" ht="12.75">
      <c r="A106" s="208" t="s">
        <v>274</v>
      </c>
      <c r="B106" s="209"/>
      <c r="C106" s="318">
        <v>2018</v>
      </c>
      <c r="D106" s="210" t="s">
        <v>507</v>
      </c>
      <c r="E106" s="318" t="s">
        <v>508</v>
      </c>
      <c r="F106" s="318" t="s">
        <v>508</v>
      </c>
      <c r="G106" s="318" t="s">
        <v>275</v>
      </c>
      <c r="H106" s="318" t="s">
        <v>276</v>
      </c>
      <c r="I106" s="319" t="s">
        <v>509</v>
      </c>
    </row>
    <row r="107" spans="1:9" ht="12.75">
      <c r="A107" s="270"/>
      <c r="B107" s="271" t="s">
        <v>418</v>
      </c>
      <c r="C107" s="266"/>
      <c r="D107" s="268"/>
      <c r="E107" s="267"/>
      <c r="F107" s="267"/>
      <c r="G107" s="267"/>
      <c r="H107" s="267"/>
      <c r="I107" s="279"/>
    </row>
    <row r="108" spans="1:9" ht="12.75">
      <c r="A108" s="272">
        <v>220</v>
      </c>
      <c r="B108" s="273" t="s">
        <v>439</v>
      </c>
      <c r="C108" s="264">
        <v>66032.26</v>
      </c>
      <c r="D108" s="269">
        <v>61226.29</v>
      </c>
      <c r="E108" s="265">
        <v>58990</v>
      </c>
      <c r="F108" s="158">
        <v>58990</v>
      </c>
      <c r="G108" s="158">
        <v>59000</v>
      </c>
      <c r="H108" s="158">
        <v>67000</v>
      </c>
      <c r="I108" s="280">
        <v>67000</v>
      </c>
    </row>
    <row r="109" spans="1:9" ht="12.75">
      <c r="A109" s="272">
        <v>310</v>
      </c>
      <c r="B109" s="273" t="s">
        <v>437</v>
      </c>
      <c r="C109" s="264">
        <v>14292</v>
      </c>
      <c r="D109" s="269">
        <v>6199.5</v>
      </c>
      <c r="E109" s="265">
        <v>0</v>
      </c>
      <c r="F109" s="158">
        <v>2650</v>
      </c>
      <c r="G109" s="158">
        <v>0</v>
      </c>
      <c r="H109" s="158">
        <v>0</v>
      </c>
      <c r="I109" s="280">
        <v>0</v>
      </c>
    </row>
    <row r="110" spans="1:9" ht="12.75">
      <c r="A110" s="274">
        <v>310</v>
      </c>
      <c r="B110" s="275" t="s">
        <v>440</v>
      </c>
      <c r="C110" s="277">
        <v>8153.18</v>
      </c>
      <c r="D110" s="276">
        <v>12229.23</v>
      </c>
      <c r="E110" s="278">
        <v>0</v>
      </c>
      <c r="F110" s="312">
        <v>13365</v>
      </c>
      <c r="G110" s="312">
        <v>0</v>
      </c>
      <c r="H110" s="312">
        <v>0</v>
      </c>
      <c r="I110" s="281">
        <v>0</v>
      </c>
    </row>
    <row r="111" spans="1:9" ht="12.75">
      <c r="A111" s="301"/>
      <c r="B111" s="302" t="s">
        <v>236</v>
      </c>
      <c r="C111" s="261">
        <f aca="true" t="shared" si="4" ref="C111:I111">SUM(C108:C110)</f>
        <v>88477.44</v>
      </c>
      <c r="D111" s="260">
        <f t="shared" si="4"/>
        <v>79655.02</v>
      </c>
      <c r="E111" s="262">
        <f t="shared" si="4"/>
        <v>58990</v>
      </c>
      <c r="F111" s="313">
        <f t="shared" si="4"/>
        <v>75005</v>
      </c>
      <c r="G111" s="313">
        <f t="shared" si="4"/>
        <v>59000</v>
      </c>
      <c r="H111" s="313">
        <f t="shared" si="4"/>
        <v>67000</v>
      </c>
      <c r="I111" s="263">
        <f t="shared" si="4"/>
        <v>67000</v>
      </c>
    </row>
    <row r="112" spans="1:9" ht="12.75">
      <c r="A112" s="487"/>
      <c r="B112" s="487"/>
      <c r="C112" s="489"/>
      <c r="D112" s="488"/>
      <c r="E112" s="490"/>
      <c r="F112" s="851"/>
      <c r="G112" s="851"/>
      <c r="H112" s="851"/>
      <c r="I112" s="490"/>
    </row>
    <row r="114" ht="15.75">
      <c r="A114" s="134" t="s">
        <v>405</v>
      </c>
    </row>
    <row r="116" spans="1:9" ht="12.75">
      <c r="A116" s="126" t="s">
        <v>417</v>
      </c>
      <c r="B116" s="127"/>
      <c r="C116" s="128"/>
      <c r="D116" s="128"/>
      <c r="E116" s="125"/>
      <c r="F116" s="844"/>
      <c r="G116" s="844"/>
      <c r="H116" s="105"/>
      <c r="I116" s="105"/>
    </row>
    <row r="117" spans="1:9" ht="12.75">
      <c r="A117" s="184" t="s">
        <v>17</v>
      </c>
      <c r="B117" s="293" t="s">
        <v>0</v>
      </c>
      <c r="C117" s="187" t="s">
        <v>205</v>
      </c>
      <c r="D117" s="207" t="s">
        <v>205</v>
      </c>
      <c r="E117" s="188" t="s">
        <v>271</v>
      </c>
      <c r="F117" s="188" t="s">
        <v>272</v>
      </c>
      <c r="G117" s="188" t="s">
        <v>273</v>
      </c>
      <c r="H117" s="188" t="s">
        <v>273</v>
      </c>
      <c r="I117" s="189" t="s">
        <v>273</v>
      </c>
    </row>
    <row r="118" spans="1:9" ht="12.75">
      <c r="A118" s="208" t="s">
        <v>274</v>
      </c>
      <c r="B118" s="294"/>
      <c r="C118" s="318">
        <v>2018</v>
      </c>
      <c r="D118" s="210" t="s">
        <v>507</v>
      </c>
      <c r="E118" s="318" t="s">
        <v>508</v>
      </c>
      <c r="F118" s="318" t="s">
        <v>508</v>
      </c>
      <c r="G118" s="318" t="s">
        <v>275</v>
      </c>
      <c r="H118" s="318" t="s">
        <v>276</v>
      </c>
      <c r="I118" s="319" t="s">
        <v>509</v>
      </c>
    </row>
    <row r="119" spans="1:9" ht="12.75">
      <c r="A119" s="245">
        <v>210</v>
      </c>
      <c r="B119" s="295" t="s">
        <v>441</v>
      </c>
      <c r="C119" s="839">
        <v>150</v>
      </c>
      <c r="D119" s="245"/>
      <c r="E119" s="286">
        <v>150</v>
      </c>
      <c r="F119" s="852">
        <v>150</v>
      </c>
      <c r="G119" s="852">
        <v>150</v>
      </c>
      <c r="H119" s="852">
        <v>150</v>
      </c>
      <c r="I119" s="251">
        <v>150</v>
      </c>
    </row>
    <row r="120" spans="1:9" ht="12.75">
      <c r="A120" s="243">
        <v>220</v>
      </c>
      <c r="B120" s="296" t="s">
        <v>442</v>
      </c>
      <c r="C120" s="240">
        <v>274539.6</v>
      </c>
      <c r="D120" s="298">
        <v>271857.82</v>
      </c>
      <c r="E120" s="282">
        <v>290000</v>
      </c>
      <c r="F120" s="853">
        <v>290000</v>
      </c>
      <c r="G120" s="213">
        <v>290000</v>
      </c>
      <c r="H120" s="283">
        <v>290000</v>
      </c>
      <c r="I120" s="291">
        <v>290000</v>
      </c>
    </row>
    <row r="121" spans="1:9" ht="12.75">
      <c r="A121" s="274">
        <v>290</v>
      </c>
      <c r="B121" s="297" t="s">
        <v>530</v>
      </c>
      <c r="C121" s="226">
        <v>629.23</v>
      </c>
      <c r="D121" s="299"/>
      <c r="E121" s="284"/>
      <c r="F121" s="854">
        <v>800</v>
      </c>
      <c r="G121" s="228"/>
      <c r="H121" s="285"/>
      <c r="I121" s="292"/>
    </row>
    <row r="122" spans="1:9" ht="12.75">
      <c r="A122" s="301"/>
      <c r="B122" s="302" t="s">
        <v>26</v>
      </c>
      <c r="C122" s="287">
        <f aca="true" t="shared" si="5" ref="C122:I122">SUM(C119:C121)</f>
        <v>275318.82999999996</v>
      </c>
      <c r="D122" s="300">
        <f t="shared" si="5"/>
        <v>271857.82</v>
      </c>
      <c r="E122" s="288">
        <f t="shared" si="5"/>
        <v>290150</v>
      </c>
      <c r="F122" s="855">
        <f t="shared" si="5"/>
        <v>290950</v>
      </c>
      <c r="G122" s="230">
        <f t="shared" si="5"/>
        <v>290150</v>
      </c>
      <c r="H122" s="289">
        <f t="shared" si="5"/>
        <v>290150</v>
      </c>
      <c r="I122" s="290">
        <f t="shared" si="5"/>
        <v>290150</v>
      </c>
    </row>
    <row r="124" spans="3:11" ht="12.75">
      <c r="C124" s="135"/>
      <c r="E124" s="136"/>
      <c r="F124" s="856"/>
      <c r="G124" s="120"/>
      <c r="H124" s="120"/>
      <c r="I124" s="120"/>
      <c r="J124" s="120"/>
      <c r="K124" s="147"/>
    </row>
    <row r="125" spans="1:11" ht="12.75">
      <c r="A125" s="482" t="s">
        <v>527</v>
      </c>
      <c r="B125" s="483"/>
      <c r="C125" s="135"/>
      <c r="D125" s="833"/>
      <c r="E125" s="136"/>
      <c r="F125" s="856"/>
      <c r="G125" s="120"/>
      <c r="H125" s="120"/>
      <c r="I125" s="120"/>
      <c r="J125" s="120"/>
      <c r="K125" s="147"/>
    </row>
    <row r="126" spans="1:11" ht="12.75">
      <c r="A126" s="184" t="s">
        <v>17</v>
      </c>
      <c r="B126" s="293" t="s">
        <v>0</v>
      </c>
      <c r="C126" s="187" t="s">
        <v>205</v>
      </c>
      <c r="D126" s="207" t="s">
        <v>205</v>
      </c>
      <c r="E126" s="188" t="s">
        <v>271</v>
      </c>
      <c r="F126" s="188" t="s">
        <v>272</v>
      </c>
      <c r="G126" s="188" t="s">
        <v>273</v>
      </c>
      <c r="H126" s="188" t="s">
        <v>273</v>
      </c>
      <c r="I126" s="189" t="s">
        <v>273</v>
      </c>
      <c r="J126" s="120"/>
      <c r="K126" s="147"/>
    </row>
    <row r="127" spans="1:11" ht="12.75">
      <c r="A127" s="208" t="s">
        <v>274</v>
      </c>
      <c r="B127" s="294"/>
      <c r="C127" s="318">
        <v>2018</v>
      </c>
      <c r="D127" s="210" t="s">
        <v>507</v>
      </c>
      <c r="E127" s="318" t="s">
        <v>508</v>
      </c>
      <c r="F127" s="318" t="s">
        <v>508</v>
      </c>
      <c r="G127" s="318" t="s">
        <v>275</v>
      </c>
      <c r="H127" s="318" t="s">
        <v>276</v>
      </c>
      <c r="I127" s="319" t="s">
        <v>509</v>
      </c>
      <c r="J127" s="120"/>
      <c r="K127" s="147"/>
    </row>
    <row r="128" spans="1:9" ht="12.75">
      <c r="A128" s="307"/>
      <c r="B128" s="315" t="s">
        <v>443</v>
      </c>
      <c r="C128" s="308">
        <f aca="true" t="shared" si="6" ref="C128:I128">C52</f>
        <v>5472142.75</v>
      </c>
      <c r="D128" s="311">
        <f t="shared" si="6"/>
        <v>6116983.939999999</v>
      </c>
      <c r="E128" s="309">
        <f t="shared" si="6"/>
        <v>6401785</v>
      </c>
      <c r="F128" s="309">
        <f t="shared" si="6"/>
        <v>6355706</v>
      </c>
      <c r="G128" s="309">
        <f t="shared" si="6"/>
        <v>6563244</v>
      </c>
      <c r="H128" s="309">
        <f t="shared" si="6"/>
        <v>6744597</v>
      </c>
      <c r="I128" s="310">
        <f t="shared" si="6"/>
        <v>6792797</v>
      </c>
    </row>
    <row r="129" spans="1:9" ht="12.75">
      <c r="A129" s="167"/>
      <c r="B129" s="316" t="s">
        <v>444</v>
      </c>
      <c r="C129" s="156">
        <f aca="true" t="shared" si="7" ref="C129:I129">C122+C111+C99+C87+C70</f>
        <v>540712.7499999999</v>
      </c>
      <c r="D129" s="176">
        <f t="shared" si="7"/>
        <v>619379.9400000001</v>
      </c>
      <c r="E129" s="158">
        <f t="shared" si="7"/>
        <v>578283</v>
      </c>
      <c r="F129" s="158">
        <f t="shared" si="7"/>
        <v>532768</v>
      </c>
      <c r="G129" s="158">
        <f t="shared" si="7"/>
        <v>546400</v>
      </c>
      <c r="H129" s="158">
        <f t="shared" si="7"/>
        <v>466400</v>
      </c>
      <c r="I129" s="171">
        <f t="shared" si="7"/>
        <v>446400</v>
      </c>
    </row>
    <row r="130" spans="1:9" ht="12.75">
      <c r="A130" s="190"/>
      <c r="B130" s="326" t="s">
        <v>236</v>
      </c>
      <c r="C130" s="193">
        <f aca="true" t="shared" si="8" ref="C130:I130">SUM(C128:C129)</f>
        <v>6012855.5</v>
      </c>
      <c r="D130" s="193">
        <f t="shared" si="8"/>
        <v>6736363.879999999</v>
      </c>
      <c r="E130" s="313">
        <f t="shared" si="8"/>
        <v>6980068</v>
      </c>
      <c r="F130" s="313">
        <f t="shared" si="8"/>
        <v>6888474</v>
      </c>
      <c r="G130" s="313">
        <f t="shared" si="8"/>
        <v>7109644</v>
      </c>
      <c r="H130" s="313">
        <f t="shared" si="8"/>
        <v>7210997</v>
      </c>
      <c r="I130" s="314">
        <f t="shared" si="8"/>
        <v>7239197</v>
      </c>
    </row>
    <row r="131" ht="12.75">
      <c r="C131" s="105"/>
    </row>
    <row r="132" ht="12.75">
      <c r="C132" s="106"/>
    </row>
    <row r="133" spans="1:7" ht="12.75">
      <c r="A133" s="484" t="s">
        <v>445</v>
      </c>
      <c r="B133" s="127"/>
      <c r="C133" s="485"/>
      <c r="D133" s="127"/>
      <c r="E133" s="108"/>
      <c r="F133" s="111"/>
      <c r="G133" s="111"/>
    </row>
    <row r="134" spans="1:9" ht="12.75">
      <c r="A134" s="184" t="s">
        <v>17</v>
      </c>
      <c r="B134" s="185" t="s">
        <v>0</v>
      </c>
      <c r="C134" s="187" t="s">
        <v>205</v>
      </c>
      <c r="D134" s="207" t="s">
        <v>205</v>
      </c>
      <c r="E134" s="188" t="s">
        <v>271</v>
      </c>
      <c r="F134" s="188" t="s">
        <v>272</v>
      </c>
      <c r="G134" s="188" t="s">
        <v>273</v>
      </c>
      <c r="H134" s="188" t="s">
        <v>273</v>
      </c>
      <c r="I134" s="189" t="s">
        <v>273</v>
      </c>
    </row>
    <row r="135" spans="1:9" ht="12.75">
      <c r="A135" s="208" t="s">
        <v>274</v>
      </c>
      <c r="B135" s="209"/>
      <c r="C135" s="318">
        <v>2018</v>
      </c>
      <c r="D135" s="210" t="s">
        <v>507</v>
      </c>
      <c r="E135" s="318" t="s">
        <v>508</v>
      </c>
      <c r="F135" s="318" t="s">
        <v>508</v>
      </c>
      <c r="G135" s="318" t="s">
        <v>275</v>
      </c>
      <c r="H135" s="318" t="s">
        <v>276</v>
      </c>
      <c r="I135" s="319" t="s">
        <v>509</v>
      </c>
    </row>
    <row r="136" spans="1:9" ht="12.75">
      <c r="A136" s="165">
        <v>230</v>
      </c>
      <c r="B136" s="179" t="s">
        <v>279</v>
      </c>
      <c r="C136" s="321">
        <v>10714.68</v>
      </c>
      <c r="D136" s="174">
        <v>5165.5</v>
      </c>
      <c r="E136" s="322">
        <v>7000</v>
      </c>
      <c r="F136" s="322">
        <v>37000</v>
      </c>
      <c r="G136" s="322">
        <v>7000</v>
      </c>
      <c r="H136" s="322">
        <v>7000</v>
      </c>
      <c r="I136" s="323">
        <v>7000</v>
      </c>
    </row>
    <row r="137" spans="1:9" ht="12.75">
      <c r="A137" s="167">
        <v>320</v>
      </c>
      <c r="B137" s="168" t="s">
        <v>299</v>
      </c>
      <c r="C137" s="152"/>
      <c r="D137" s="175"/>
      <c r="E137" s="153"/>
      <c r="F137" s="153"/>
      <c r="G137" s="155"/>
      <c r="H137" s="153"/>
      <c r="I137" s="169"/>
    </row>
    <row r="138" spans="1:9" ht="12.75">
      <c r="A138" s="167">
        <v>320</v>
      </c>
      <c r="B138" s="168" t="s">
        <v>288</v>
      </c>
      <c r="C138" s="154"/>
      <c r="D138" s="175"/>
      <c r="E138" s="153"/>
      <c r="F138" s="155">
        <v>13965</v>
      </c>
      <c r="G138" s="155"/>
      <c r="H138" s="153"/>
      <c r="I138" s="169"/>
    </row>
    <row r="139" spans="1:9" ht="12.75">
      <c r="A139" s="167">
        <v>320</v>
      </c>
      <c r="B139" s="168" t="s">
        <v>287</v>
      </c>
      <c r="C139" s="154"/>
      <c r="D139" s="175"/>
      <c r="E139" s="153">
        <v>183735</v>
      </c>
      <c r="F139" s="155">
        <v>183735</v>
      </c>
      <c r="G139" s="155">
        <v>159348</v>
      </c>
      <c r="H139" s="153"/>
      <c r="I139" s="169"/>
    </row>
    <row r="140" spans="1:9" ht="12.75">
      <c r="A140" s="167">
        <v>320</v>
      </c>
      <c r="B140" s="168" t="s">
        <v>301</v>
      </c>
      <c r="C140" s="156">
        <v>10710</v>
      </c>
      <c r="D140" s="176">
        <v>143780.35</v>
      </c>
      <c r="E140" s="158"/>
      <c r="F140" s="158"/>
      <c r="G140" s="158">
        <v>4330</v>
      </c>
      <c r="H140" s="153"/>
      <c r="I140" s="169"/>
    </row>
    <row r="141" spans="1:9" ht="12.75">
      <c r="A141" s="167">
        <v>320</v>
      </c>
      <c r="B141" s="168" t="s">
        <v>300</v>
      </c>
      <c r="C141" s="154">
        <v>90000</v>
      </c>
      <c r="D141" s="175">
        <v>3300</v>
      </c>
      <c r="E141" s="153"/>
      <c r="F141" s="153">
        <v>4000</v>
      </c>
      <c r="G141" s="155">
        <v>4000</v>
      </c>
      <c r="H141" s="153"/>
      <c r="I141" s="169"/>
    </row>
    <row r="142" spans="1:9" ht="12.75">
      <c r="A142" s="172">
        <v>320</v>
      </c>
      <c r="B142" s="173" t="s">
        <v>525</v>
      </c>
      <c r="C142" s="320">
        <v>30000</v>
      </c>
      <c r="D142" s="178"/>
      <c r="E142" s="324"/>
      <c r="F142" s="324"/>
      <c r="G142" s="324"/>
      <c r="H142" s="163"/>
      <c r="I142" s="211"/>
    </row>
    <row r="143" spans="1:9" ht="12.75">
      <c r="A143" s="301"/>
      <c r="B143" s="302" t="s">
        <v>236</v>
      </c>
      <c r="C143" s="261">
        <f aca="true" t="shared" si="9" ref="C143:I143">SUM(C136:C142)</f>
        <v>141424.68</v>
      </c>
      <c r="D143" s="260">
        <f t="shared" si="9"/>
        <v>152245.85</v>
      </c>
      <c r="E143" s="262">
        <f t="shared" si="9"/>
        <v>190735</v>
      </c>
      <c r="F143" s="313">
        <f t="shared" si="9"/>
        <v>238700</v>
      </c>
      <c r="G143" s="313">
        <f t="shared" si="9"/>
        <v>174678</v>
      </c>
      <c r="H143" s="313">
        <f t="shared" si="9"/>
        <v>7000</v>
      </c>
      <c r="I143" s="263">
        <f t="shared" si="9"/>
        <v>7000</v>
      </c>
    </row>
    <row r="144" spans="1:9" ht="12.75">
      <c r="A144" s="487"/>
      <c r="B144" s="487"/>
      <c r="C144" s="489"/>
      <c r="D144" s="488"/>
      <c r="E144" s="490"/>
      <c r="F144" s="851"/>
      <c r="G144" s="851"/>
      <c r="H144" s="851"/>
      <c r="I144" s="490"/>
    </row>
    <row r="146" spans="1:11" ht="12.75">
      <c r="A146" s="482" t="s">
        <v>528</v>
      </c>
      <c r="B146" s="482"/>
      <c r="C146" s="137"/>
      <c r="D146" s="838"/>
      <c r="E146" s="138"/>
      <c r="F146" s="857"/>
      <c r="G146" s="139"/>
      <c r="H146" s="139"/>
      <c r="I146" s="139"/>
      <c r="J146" s="139"/>
      <c r="K146" s="148"/>
    </row>
    <row r="147" spans="1:11" ht="12.75">
      <c r="A147" s="184" t="s">
        <v>17</v>
      </c>
      <c r="B147" s="185" t="s">
        <v>0</v>
      </c>
      <c r="C147" s="187" t="s">
        <v>205</v>
      </c>
      <c r="D147" s="207" t="s">
        <v>205</v>
      </c>
      <c r="E147" s="188" t="s">
        <v>271</v>
      </c>
      <c r="F147" s="188" t="s">
        <v>272</v>
      </c>
      <c r="G147" s="188" t="s">
        <v>273</v>
      </c>
      <c r="H147" s="188" t="s">
        <v>273</v>
      </c>
      <c r="I147" s="189" t="s">
        <v>273</v>
      </c>
      <c r="J147" s="139"/>
      <c r="K147" s="148"/>
    </row>
    <row r="148" spans="1:11" ht="12.75">
      <c r="A148" s="208" t="s">
        <v>274</v>
      </c>
      <c r="B148" s="209"/>
      <c r="C148" s="318">
        <v>2018</v>
      </c>
      <c r="D148" s="210" t="s">
        <v>507</v>
      </c>
      <c r="E148" s="318" t="s">
        <v>508</v>
      </c>
      <c r="F148" s="318" t="s">
        <v>508</v>
      </c>
      <c r="G148" s="318" t="s">
        <v>275</v>
      </c>
      <c r="H148" s="318" t="s">
        <v>276</v>
      </c>
      <c r="I148" s="319" t="s">
        <v>509</v>
      </c>
      <c r="J148" s="139"/>
      <c r="K148" s="148"/>
    </row>
    <row r="149" spans="1:11" ht="12.75">
      <c r="A149" s="190"/>
      <c r="B149" s="326" t="s">
        <v>450</v>
      </c>
      <c r="C149" s="193">
        <f aca="true" t="shared" si="10" ref="C149:I149">C143</f>
        <v>141424.68</v>
      </c>
      <c r="D149" s="325">
        <f>D143</f>
        <v>152245.85</v>
      </c>
      <c r="E149" s="313">
        <f t="shared" si="10"/>
        <v>190735</v>
      </c>
      <c r="F149" s="313">
        <f t="shared" si="10"/>
        <v>238700</v>
      </c>
      <c r="G149" s="313">
        <f t="shared" si="10"/>
        <v>174678</v>
      </c>
      <c r="H149" s="313">
        <f t="shared" si="10"/>
        <v>7000</v>
      </c>
      <c r="I149" s="314">
        <f t="shared" si="10"/>
        <v>7000</v>
      </c>
      <c r="J149" s="139"/>
      <c r="K149" s="148"/>
    </row>
    <row r="150" spans="1:9" ht="12.75">
      <c r="A150" s="102"/>
      <c r="B150" s="102"/>
      <c r="C150" s="102"/>
      <c r="D150" s="102"/>
      <c r="E150" s="102"/>
      <c r="F150" s="833"/>
      <c r="G150" s="833"/>
      <c r="H150" s="833"/>
      <c r="I150" s="102"/>
    </row>
    <row r="151" spans="1:11" ht="12.75">
      <c r="A151" s="137"/>
      <c r="B151" s="137"/>
      <c r="C151" s="137"/>
      <c r="D151" s="137"/>
      <c r="E151" s="138"/>
      <c r="F151" s="857"/>
      <c r="G151" s="139"/>
      <c r="H151" s="139"/>
      <c r="I151" s="139"/>
      <c r="J151" s="139"/>
      <c r="K151" s="148"/>
    </row>
    <row r="152" spans="1:7" ht="12.75">
      <c r="A152" s="484" t="s">
        <v>446</v>
      </c>
      <c r="B152" s="127"/>
      <c r="C152" s="485"/>
      <c r="D152" s="127"/>
      <c r="E152" s="486"/>
      <c r="F152" s="111"/>
      <c r="G152" s="111"/>
    </row>
    <row r="153" spans="1:9" ht="12.75">
      <c r="A153" s="184" t="s">
        <v>17</v>
      </c>
      <c r="B153" s="185" t="s">
        <v>0</v>
      </c>
      <c r="C153" s="187" t="s">
        <v>205</v>
      </c>
      <c r="D153" s="207" t="s">
        <v>205</v>
      </c>
      <c r="E153" s="188" t="s">
        <v>271</v>
      </c>
      <c r="F153" s="188" t="s">
        <v>272</v>
      </c>
      <c r="G153" s="188" t="s">
        <v>273</v>
      </c>
      <c r="H153" s="188" t="s">
        <v>273</v>
      </c>
      <c r="I153" s="189" t="s">
        <v>273</v>
      </c>
    </row>
    <row r="154" spans="1:9" ht="12.75">
      <c r="A154" s="208" t="s">
        <v>274</v>
      </c>
      <c r="B154" s="209"/>
      <c r="C154" s="318">
        <v>2018</v>
      </c>
      <c r="D154" s="210" t="s">
        <v>507</v>
      </c>
      <c r="E154" s="318" t="s">
        <v>508</v>
      </c>
      <c r="F154" s="318" t="s">
        <v>508</v>
      </c>
      <c r="G154" s="318" t="s">
        <v>275</v>
      </c>
      <c r="H154" s="318" t="s">
        <v>276</v>
      </c>
      <c r="I154" s="319" t="s">
        <v>509</v>
      </c>
    </row>
    <row r="155" spans="1:9" ht="12.75">
      <c r="A155" s="165">
        <v>450</v>
      </c>
      <c r="B155" s="179" t="s">
        <v>289</v>
      </c>
      <c r="C155" s="327">
        <v>323746.46</v>
      </c>
      <c r="D155" s="174">
        <v>24841.9</v>
      </c>
      <c r="E155" s="161"/>
      <c r="F155" s="161">
        <v>92299</v>
      </c>
      <c r="G155" s="159"/>
      <c r="H155" s="159"/>
      <c r="I155" s="179"/>
    </row>
    <row r="156" spans="1:9" ht="12.75">
      <c r="A156" s="167">
        <v>450</v>
      </c>
      <c r="B156" s="168" t="s">
        <v>290</v>
      </c>
      <c r="C156" s="157">
        <v>193088.85</v>
      </c>
      <c r="D156" s="175">
        <v>146230.72</v>
      </c>
      <c r="E156" s="153">
        <v>75620</v>
      </c>
      <c r="F156" s="153">
        <v>186313</v>
      </c>
      <c r="G156" s="153">
        <v>140702</v>
      </c>
      <c r="H156" s="151"/>
      <c r="I156" s="168"/>
    </row>
    <row r="157" spans="1:9" ht="12.75">
      <c r="A157" s="172">
        <v>510</v>
      </c>
      <c r="B157" s="173" t="s">
        <v>526</v>
      </c>
      <c r="C157" s="162">
        <v>143407.36</v>
      </c>
      <c r="D157" s="178"/>
      <c r="E157" s="163"/>
      <c r="F157" s="163">
        <v>1190055</v>
      </c>
      <c r="G157" s="163">
        <v>65000</v>
      </c>
      <c r="H157" s="163"/>
      <c r="I157" s="211"/>
    </row>
    <row r="158" spans="1:9" ht="12.75">
      <c r="A158" s="180"/>
      <c r="B158" s="259" t="s">
        <v>236</v>
      </c>
      <c r="C158" s="261">
        <f>SUM(C155:C157)</f>
        <v>660242.67</v>
      </c>
      <c r="D158" s="260">
        <f>SUM(D155:D157)</f>
        <v>171072.62</v>
      </c>
      <c r="E158" s="262">
        <f>SUM(E155:E157)</f>
        <v>75620</v>
      </c>
      <c r="F158" s="313">
        <f>SUM(F155:F157)</f>
        <v>1468667</v>
      </c>
      <c r="G158" s="313">
        <f>SUM(G155:G157)</f>
        <v>205702</v>
      </c>
      <c r="H158" s="313"/>
      <c r="I158" s="263"/>
    </row>
    <row r="161" spans="1:7" ht="12.75">
      <c r="A161" s="484" t="s">
        <v>451</v>
      </c>
      <c r="B161" s="127"/>
      <c r="C161" s="485"/>
      <c r="D161" s="127"/>
      <c r="E161" s="486"/>
      <c r="F161" s="111"/>
      <c r="G161" s="111"/>
    </row>
    <row r="162" spans="1:9" ht="12.75">
      <c r="A162" s="184" t="s">
        <v>17</v>
      </c>
      <c r="B162" s="185" t="s">
        <v>0</v>
      </c>
      <c r="C162" s="187" t="s">
        <v>205</v>
      </c>
      <c r="D162" s="207" t="s">
        <v>205</v>
      </c>
      <c r="E162" s="188" t="s">
        <v>271</v>
      </c>
      <c r="F162" s="188" t="s">
        <v>272</v>
      </c>
      <c r="G162" s="188" t="s">
        <v>273</v>
      </c>
      <c r="H162" s="188" t="s">
        <v>273</v>
      </c>
      <c r="I162" s="189" t="s">
        <v>273</v>
      </c>
    </row>
    <row r="163" spans="1:9" ht="12.75">
      <c r="A163" s="208" t="s">
        <v>274</v>
      </c>
      <c r="B163" s="209"/>
      <c r="C163" s="318">
        <v>2018</v>
      </c>
      <c r="D163" s="210" t="s">
        <v>507</v>
      </c>
      <c r="E163" s="318" t="s">
        <v>508</v>
      </c>
      <c r="F163" s="318" t="s">
        <v>508</v>
      </c>
      <c r="G163" s="318" t="s">
        <v>275</v>
      </c>
      <c r="H163" s="318" t="s">
        <v>276</v>
      </c>
      <c r="I163" s="319" t="s">
        <v>509</v>
      </c>
    </row>
    <row r="164" spans="1:9" ht="12.75">
      <c r="A164" s="328">
        <v>450</v>
      </c>
      <c r="B164" s="329" t="s">
        <v>449</v>
      </c>
      <c r="C164" s="160">
        <v>9284.84</v>
      </c>
      <c r="D164" s="174">
        <v>12350.71</v>
      </c>
      <c r="E164" s="161"/>
      <c r="F164" s="161"/>
      <c r="G164" s="161"/>
      <c r="H164" s="161"/>
      <c r="I164" s="166"/>
    </row>
    <row r="165" spans="1:9" ht="12.75">
      <c r="A165" s="217">
        <v>450</v>
      </c>
      <c r="B165" s="238" t="s">
        <v>447</v>
      </c>
      <c r="C165" s="214">
        <v>223.64</v>
      </c>
      <c r="D165" s="234">
        <v>68.26</v>
      </c>
      <c r="E165" s="215"/>
      <c r="F165" s="213"/>
      <c r="G165" s="215"/>
      <c r="H165" s="215"/>
      <c r="I165" s="219"/>
    </row>
    <row r="166" spans="1:9" ht="12.75">
      <c r="A166" s="274">
        <v>450</v>
      </c>
      <c r="B166" s="275" t="s">
        <v>448</v>
      </c>
      <c r="C166" s="277">
        <v>7735.41</v>
      </c>
      <c r="D166" s="276">
        <v>8016.9</v>
      </c>
      <c r="E166" s="278"/>
      <c r="F166" s="312"/>
      <c r="G166" s="312"/>
      <c r="H166" s="312"/>
      <c r="I166" s="281"/>
    </row>
    <row r="167" spans="1:9" ht="12.75">
      <c r="A167" s="180"/>
      <c r="B167" s="259" t="s">
        <v>236</v>
      </c>
      <c r="C167" s="261">
        <f>SUM(C164:C166)</f>
        <v>17243.89</v>
      </c>
      <c r="D167" s="260">
        <f>SUM(D164:D166)</f>
        <v>20435.87</v>
      </c>
      <c r="E167" s="262"/>
      <c r="F167" s="313"/>
      <c r="G167" s="313"/>
      <c r="H167" s="313"/>
      <c r="I167" s="263"/>
    </row>
    <row r="170" spans="1:9" ht="12.75">
      <c r="A170" s="482" t="s">
        <v>529</v>
      </c>
      <c r="B170" s="483"/>
      <c r="C170" s="483"/>
      <c r="D170" s="833"/>
      <c r="E170" s="136"/>
      <c r="F170" s="856"/>
      <c r="G170" s="120"/>
      <c r="H170" s="120"/>
      <c r="I170" s="120"/>
    </row>
    <row r="171" spans="1:9" ht="12.75">
      <c r="A171" s="184" t="s">
        <v>17</v>
      </c>
      <c r="B171" s="185" t="s">
        <v>0</v>
      </c>
      <c r="C171" s="187" t="s">
        <v>205</v>
      </c>
      <c r="D171" s="207" t="s">
        <v>205</v>
      </c>
      <c r="E171" s="188" t="s">
        <v>271</v>
      </c>
      <c r="F171" s="188" t="s">
        <v>272</v>
      </c>
      <c r="G171" s="188" t="s">
        <v>273</v>
      </c>
      <c r="H171" s="188" t="s">
        <v>273</v>
      </c>
      <c r="I171" s="189" t="s">
        <v>273</v>
      </c>
    </row>
    <row r="172" spans="1:9" ht="12.75">
      <c r="A172" s="208" t="s">
        <v>274</v>
      </c>
      <c r="B172" s="209"/>
      <c r="C172" s="318">
        <v>2018</v>
      </c>
      <c r="D172" s="210" t="s">
        <v>507</v>
      </c>
      <c r="E172" s="318" t="s">
        <v>508</v>
      </c>
      <c r="F172" s="318" t="s">
        <v>508</v>
      </c>
      <c r="G172" s="318" t="s">
        <v>275</v>
      </c>
      <c r="H172" s="318" t="s">
        <v>276</v>
      </c>
      <c r="I172" s="319" t="s">
        <v>509</v>
      </c>
    </row>
    <row r="173" spans="1:9" ht="12.75">
      <c r="A173" s="330"/>
      <c r="B173" s="349" t="s">
        <v>452</v>
      </c>
      <c r="C173" s="332">
        <f>C158</f>
        <v>660242.67</v>
      </c>
      <c r="D173" s="346">
        <f>D158</f>
        <v>171072.62</v>
      </c>
      <c r="E173" s="333">
        <f>E158</f>
        <v>75620</v>
      </c>
      <c r="F173" s="333">
        <f>F158</f>
        <v>1468667</v>
      </c>
      <c r="G173" s="333">
        <f>G158</f>
        <v>205702</v>
      </c>
      <c r="H173" s="333"/>
      <c r="I173" s="334"/>
    </row>
    <row r="174" spans="1:9" ht="12.75">
      <c r="A174" s="340"/>
      <c r="B174" s="350" t="s">
        <v>453</v>
      </c>
      <c r="C174" s="342">
        <f>C167</f>
        <v>17243.89</v>
      </c>
      <c r="D174" s="347">
        <f>D167</f>
        <v>20435.87</v>
      </c>
      <c r="E174" s="343"/>
      <c r="F174" s="343">
        <f>F167</f>
        <v>0</v>
      </c>
      <c r="G174" s="343"/>
      <c r="H174" s="343"/>
      <c r="I174" s="344"/>
    </row>
    <row r="175" spans="1:9" ht="12.75">
      <c r="A175" s="345"/>
      <c r="B175" s="317" t="s">
        <v>236</v>
      </c>
      <c r="C175" s="193">
        <f aca="true" t="shared" si="11" ref="C175:I175">SUM(C173:C174)</f>
        <v>677486.56</v>
      </c>
      <c r="D175" s="348">
        <f>SUM(D173:D174)</f>
        <v>191508.49</v>
      </c>
      <c r="E175" s="313">
        <f t="shared" si="11"/>
        <v>75620</v>
      </c>
      <c r="F175" s="313">
        <f t="shared" si="11"/>
        <v>1468667</v>
      </c>
      <c r="G175" s="313">
        <f t="shared" si="11"/>
        <v>205702</v>
      </c>
      <c r="H175" s="313">
        <f t="shared" si="11"/>
        <v>0</v>
      </c>
      <c r="I175" s="314">
        <f t="shared" si="11"/>
        <v>0</v>
      </c>
    </row>
    <row r="177" spans="3:11" ht="12.75">
      <c r="C177" s="96"/>
      <c r="D177" s="14"/>
      <c r="E177" s="40"/>
      <c r="F177" s="40"/>
      <c r="G177" s="28"/>
      <c r="H177" s="28"/>
      <c r="I177" s="28"/>
      <c r="J177" s="28"/>
      <c r="K177" s="28"/>
    </row>
    <row r="178" spans="1:11" ht="12.75">
      <c r="A178" s="868" t="s">
        <v>454</v>
      </c>
      <c r="B178" s="858"/>
      <c r="C178" s="10"/>
      <c r="D178" s="10"/>
      <c r="E178" s="36"/>
      <c r="F178" s="95"/>
      <c r="G178" s="37"/>
      <c r="H178" s="37"/>
      <c r="I178" s="37"/>
      <c r="J178" s="37"/>
      <c r="K178" s="16"/>
    </row>
    <row r="179" spans="1:9" ht="12.75">
      <c r="A179" s="184" t="s">
        <v>17</v>
      </c>
      <c r="B179" s="216" t="s">
        <v>0</v>
      </c>
      <c r="C179" s="187" t="s">
        <v>205</v>
      </c>
      <c r="D179" s="207" t="s">
        <v>205</v>
      </c>
      <c r="E179" s="188" t="s">
        <v>271</v>
      </c>
      <c r="F179" s="188" t="s">
        <v>272</v>
      </c>
      <c r="G179" s="188" t="s">
        <v>273</v>
      </c>
      <c r="H179" s="188" t="s">
        <v>273</v>
      </c>
      <c r="I179" s="189" t="s">
        <v>273</v>
      </c>
    </row>
    <row r="180" spans="1:9" ht="12.75">
      <c r="A180" s="208" t="s">
        <v>274</v>
      </c>
      <c r="B180" s="224"/>
      <c r="C180" s="318">
        <v>2018</v>
      </c>
      <c r="D180" s="210" t="s">
        <v>507</v>
      </c>
      <c r="E180" s="318" t="s">
        <v>508</v>
      </c>
      <c r="F180" s="318" t="s">
        <v>508</v>
      </c>
      <c r="G180" s="318" t="s">
        <v>275</v>
      </c>
      <c r="H180" s="318" t="s">
        <v>276</v>
      </c>
      <c r="I180" s="319" t="s">
        <v>509</v>
      </c>
    </row>
    <row r="181" spans="1:9" ht="18.75" customHeight="1">
      <c r="A181" s="861"/>
      <c r="B181" s="869" t="s">
        <v>456</v>
      </c>
      <c r="C181" s="864">
        <f aca="true" t="shared" si="12" ref="C181:I181">C175+C149+C130</f>
        <v>6831766.74</v>
      </c>
      <c r="D181" s="864">
        <f t="shared" si="12"/>
        <v>7080118.219999999</v>
      </c>
      <c r="E181" s="866">
        <f t="shared" si="12"/>
        <v>7246423</v>
      </c>
      <c r="F181" s="866">
        <f t="shared" si="12"/>
        <v>8595841</v>
      </c>
      <c r="G181" s="866">
        <f t="shared" si="12"/>
        <v>7490024</v>
      </c>
      <c r="H181" s="866">
        <f t="shared" si="12"/>
        <v>7217997</v>
      </c>
      <c r="I181" s="867">
        <f t="shared" si="12"/>
        <v>7246197</v>
      </c>
    </row>
    <row r="183" spans="6:9" ht="12.75">
      <c r="F183" s="113"/>
      <c r="G183" s="113"/>
      <c r="H183" s="113"/>
      <c r="I183" s="832"/>
    </row>
    <row r="187" spans="3:9" ht="12.75">
      <c r="C187" s="106"/>
      <c r="D187" s="106"/>
      <c r="E187" s="106"/>
      <c r="F187" s="106"/>
      <c r="G187" s="106"/>
      <c r="H187" s="106"/>
      <c r="I187" s="106"/>
    </row>
    <row r="188" spans="3:9" ht="12.75">
      <c r="C188" s="105"/>
      <c r="D188" s="105"/>
      <c r="E188" s="105"/>
      <c r="F188" s="105"/>
      <c r="G188" s="105"/>
      <c r="H188" s="105"/>
      <c r="I188" s="105"/>
    </row>
    <row r="189" spans="3:9" ht="12.75">
      <c r="C189" s="105"/>
      <c r="D189" s="105"/>
      <c r="E189" s="105"/>
      <c r="F189" s="105"/>
      <c r="G189" s="105"/>
      <c r="H189" s="105"/>
      <c r="I189" s="105"/>
    </row>
    <row r="190" spans="7:8" ht="12.75">
      <c r="G190" s="106"/>
      <c r="H190" s="106"/>
    </row>
  </sheetData>
  <sheetProtection selectLockedCells="1" selectUnlockedCells="1"/>
  <mergeCells count="2">
    <mergeCell ref="A1:I1"/>
    <mergeCell ref="A3:I3"/>
  </mergeCells>
  <printOptions horizontalCentered="1"/>
  <pageMargins left="0.5905511811023623" right="0.5905511811023623" top="0.4724409448818898" bottom="0.1968503937007874" header="0" footer="0"/>
  <pageSetup fitToHeight="10" horizontalDpi="600" verticalDpi="600" orientation="portrait" paperSize="9" scale="84" r:id="rId1"/>
  <rowBreaks count="3" manualBreakCount="3">
    <brk id="52" max="255" man="1"/>
    <brk id="122" max="8" man="1"/>
    <brk id="181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B661"/>
  <sheetViews>
    <sheetView zoomScale="120" zoomScaleNormal="120" workbookViewId="0" topLeftCell="A1">
      <selection activeCell="I443" sqref="I443"/>
    </sheetView>
  </sheetViews>
  <sheetFormatPr defaultColWidth="9.140625" defaultRowHeight="12.75"/>
  <cols>
    <col min="1" max="1" width="8.28125" style="10" customWidth="1"/>
    <col min="2" max="2" width="7.7109375" style="10" customWidth="1"/>
    <col min="3" max="3" width="7.140625" style="10" bestFit="1" customWidth="1"/>
    <col min="4" max="4" width="29.57421875" style="10" customWidth="1"/>
    <col min="5" max="6" width="10.28125" style="36" customWidth="1"/>
    <col min="7" max="11" width="10.28125" style="37" customWidth="1"/>
    <col min="12" max="12" width="8.421875" style="11" customWidth="1"/>
    <col min="13" max="13" width="8.8515625" style="14" customWidth="1"/>
    <col min="14" max="14" width="8.57421875" style="11" customWidth="1"/>
    <col min="15" max="15" width="8.421875" style="11" customWidth="1"/>
    <col min="16" max="16" width="9.140625" style="2" customWidth="1"/>
    <col min="17" max="17" width="10.00390625" style="2" customWidth="1"/>
    <col min="18" max="18" width="12.140625" style="2" customWidth="1"/>
    <col min="19" max="19" width="11.57421875" style="2" customWidth="1"/>
    <col min="20" max="23" width="9.140625" style="2" customWidth="1"/>
  </cols>
  <sheetData>
    <row r="1" spans="1:11" ht="20.25">
      <c r="A1" s="872" t="s">
        <v>506</v>
      </c>
      <c r="B1" s="872"/>
      <c r="C1" s="872"/>
      <c r="D1" s="872"/>
      <c r="E1" s="872"/>
      <c r="F1" s="872"/>
      <c r="G1" s="872"/>
      <c r="H1" s="872"/>
      <c r="I1" s="872"/>
      <c r="J1" s="872"/>
      <c r="K1" s="872"/>
    </row>
    <row r="2" ht="15.75" customHeight="1"/>
    <row r="3" spans="1:11" ht="12.75">
      <c r="A3" s="86" t="s">
        <v>375</v>
      </c>
      <c r="B3" s="87"/>
      <c r="C3" s="88"/>
      <c r="D3" s="89"/>
      <c r="E3" s="95"/>
      <c r="F3" s="95"/>
      <c r="G3" s="16"/>
      <c r="H3" s="16"/>
      <c r="I3" s="16"/>
      <c r="J3" s="16"/>
      <c r="K3" s="610" t="s">
        <v>505</v>
      </c>
    </row>
    <row r="4" spans="1:28" ht="12.75">
      <c r="A4" s="391" t="s">
        <v>500</v>
      </c>
      <c r="B4" s="392" t="s">
        <v>16</v>
      </c>
      <c r="C4" s="392" t="s">
        <v>17</v>
      </c>
      <c r="D4" s="434" t="s">
        <v>0</v>
      </c>
      <c r="E4" s="393" t="s">
        <v>205</v>
      </c>
      <c r="F4" s="421" t="s">
        <v>205</v>
      </c>
      <c r="G4" s="394" t="s">
        <v>366</v>
      </c>
      <c r="H4" s="394" t="s">
        <v>367</v>
      </c>
      <c r="I4" s="394" t="s">
        <v>269</v>
      </c>
      <c r="J4" s="394" t="s">
        <v>269</v>
      </c>
      <c r="K4" s="395" t="s">
        <v>269</v>
      </c>
      <c r="L4" s="26"/>
      <c r="M4" s="39"/>
      <c r="N4" s="26"/>
      <c r="O4" s="26"/>
      <c r="Q4" s="20"/>
      <c r="R4" s="26"/>
      <c r="S4" s="26"/>
      <c r="T4" s="26"/>
      <c r="U4" s="26"/>
      <c r="V4" s="12"/>
      <c r="W4" s="12"/>
      <c r="X4" s="2"/>
      <c r="Y4" s="2"/>
      <c r="Z4" s="2"/>
      <c r="AA4" s="2"/>
      <c r="AB4" s="2"/>
    </row>
    <row r="5" spans="1:28" ht="12.75">
      <c r="A5" s="396" t="s">
        <v>18</v>
      </c>
      <c r="B5" s="354" t="s">
        <v>19</v>
      </c>
      <c r="C5" s="354" t="s">
        <v>274</v>
      </c>
      <c r="D5" s="435"/>
      <c r="E5" s="397">
        <v>2018</v>
      </c>
      <c r="F5" s="422" t="s">
        <v>507</v>
      </c>
      <c r="G5" s="397" t="s">
        <v>508</v>
      </c>
      <c r="H5" s="397" t="s">
        <v>508</v>
      </c>
      <c r="I5" s="397" t="s">
        <v>275</v>
      </c>
      <c r="J5" s="397" t="s">
        <v>276</v>
      </c>
      <c r="K5" s="398" t="s">
        <v>509</v>
      </c>
      <c r="L5" s="34"/>
      <c r="M5" s="39"/>
      <c r="N5" s="34"/>
      <c r="O5" s="8"/>
      <c r="R5" s="34"/>
      <c r="S5" s="34"/>
      <c r="T5" s="27"/>
      <c r="U5" s="27"/>
      <c r="V5" s="15"/>
      <c r="W5" s="15"/>
      <c r="X5" s="2"/>
      <c r="Y5" s="2"/>
      <c r="Z5" s="2"/>
      <c r="AA5" s="2"/>
      <c r="AB5" s="2"/>
    </row>
    <row r="6" spans="1:28" ht="12.75">
      <c r="A6" s="399" t="s">
        <v>20</v>
      </c>
      <c r="B6" s="387"/>
      <c r="C6" s="387"/>
      <c r="D6" s="436" t="s">
        <v>21</v>
      </c>
      <c r="E6" s="388">
        <f aca="true" t="shared" si="0" ref="E6:K6">E10+E15+E21+E25+E28</f>
        <v>55061.7</v>
      </c>
      <c r="F6" s="423">
        <f t="shared" si="0"/>
        <v>51144.44</v>
      </c>
      <c r="G6" s="389">
        <f t="shared" si="0"/>
        <v>89075</v>
      </c>
      <c r="H6" s="389">
        <f t="shared" si="0"/>
        <v>84775</v>
      </c>
      <c r="I6" s="390">
        <f t="shared" si="0"/>
        <v>89875</v>
      </c>
      <c r="J6" s="390">
        <f t="shared" si="0"/>
        <v>94275</v>
      </c>
      <c r="K6" s="400">
        <f t="shared" si="0"/>
        <v>98175</v>
      </c>
      <c r="L6" s="28"/>
      <c r="M6" s="40"/>
      <c r="N6" s="28"/>
      <c r="O6" s="28"/>
      <c r="Q6" s="6"/>
      <c r="R6" s="28"/>
      <c r="S6" s="28"/>
      <c r="T6" s="28"/>
      <c r="U6" s="28"/>
      <c r="X6" s="2"/>
      <c r="Y6" s="2"/>
      <c r="Z6" s="2"/>
      <c r="AA6" s="2"/>
      <c r="AB6" s="2"/>
    </row>
    <row r="7" spans="1:28" ht="12.75">
      <c r="A7" s="401" t="s">
        <v>22</v>
      </c>
      <c r="B7" s="351"/>
      <c r="C7" s="351"/>
      <c r="D7" s="437" t="s">
        <v>23</v>
      </c>
      <c r="E7" s="337"/>
      <c r="F7" s="424"/>
      <c r="G7" s="338"/>
      <c r="H7" s="338"/>
      <c r="I7" s="338"/>
      <c r="J7" s="338"/>
      <c r="K7" s="339"/>
      <c r="L7" s="17"/>
      <c r="M7" s="33"/>
      <c r="N7" s="17"/>
      <c r="O7" s="17"/>
      <c r="Q7" s="4"/>
      <c r="R7" s="17"/>
      <c r="S7" s="17"/>
      <c r="T7" s="17"/>
      <c r="U7" s="17"/>
      <c r="X7" s="2"/>
      <c r="Y7" s="2"/>
      <c r="Z7" s="2"/>
      <c r="AA7" s="2"/>
      <c r="AB7" s="2"/>
    </row>
    <row r="8" spans="1:28" ht="12.75">
      <c r="A8" s="402" t="s">
        <v>24</v>
      </c>
      <c r="B8" s="351"/>
      <c r="C8" s="351"/>
      <c r="D8" s="437" t="s">
        <v>25</v>
      </c>
      <c r="E8" s="337"/>
      <c r="F8" s="424"/>
      <c r="G8" s="338"/>
      <c r="H8" s="338"/>
      <c r="I8" s="338"/>
      <c r="J8" s="338"/>
      <c r="K8" s="339"/>
      <c r="L8" s="17"/>
      <c r="M8" s="33"/>
      <c r="N8" s="17"/>
      <c r="O8" s="17"/>
      <c r="Q8" s="4"/>
      <c r="R8" s="17"/>
      <c r="S8" s="17"/>
      <c r="T8" s="17"/>
      <c r="U8" s="17"/>
      <c r="X8" s="2"/>
      <c r="Y8" s="2"/>
      <c r="Z8" s="2"/>
      <c r="AA8" s="2"/>
      <c r="AB8" s="2"/>
    </row>
    <row r="9" spans="1:28" ht="12.75">
      <c r="A9" s="402"/>
      <c r="B9" s="351" t="s">
        <v>212</v>
      </c>
      <c r="C9" s="351">
        <v>630</v>
      </c>
      <c r="D9" s="438" t="s">
        <v>459</v>
      </c>
      <c r="E9" s="363">
        <v>8768.8</v>
      </c>
      <c r="F9" s="425">
        <v>6421.46</v>
      </c>
      <c r="G9" s="364">
        <v>7000</v>
      </c>
      <c r="H9" s="364">
        <v>3500</v>
      </c>
      <c r="I9" s="364">
        <v>5000</v>
      </c>
      <c r="J9" s="364">
        <v>6000</v>
      </c>
      <c r="K9" s="403">
        <v>6000</v>
      </c>
      <c r="L9" s="18"/>
      <c r="M9" s="31"/>
      <c r="N9" s="18"/>
      <c r="O9" s="18"/>
      <c r="Q9" s="3"/>
      <c r="R9" s="18"/>
      <c r="S9" s="18"/>
      <c r="T9" s="18"/>
      <c r="U9" s="18"/>
      <c r="X9" s="2"/>
      <c r="Y9" s="2"/>
      <c r="Z9" s="2"/>
      <c r="AA9" s="2"/>
      <c r="AB9" s="2"/>
    </row>
    <row r="10" spans="1:28" ht="12.75">
      <c r="A10" s="402"/>
      <c r="B10" s="679"/>
      <c r="C10" s="677"/>
      <c r="D10" s="725" t="s">
        <v>26</v>
      </c>
      <c r="E10" s="363">
        <f aca="true" t="shared" si="1" ref="E10:K10">SUM(E9:E9)</f>
        <v>8768.8</v>
      </c>
      <c r="F10" s="425">
        <f>SUM(F9:F9)</f>
        <v>6421.46</v>
      </c>
      <c r="G10" s="364">
        <f t="shared" si="1"/>
        <v>7000</v>
      </c>
      <c r="H10" s="364">
        <f t="shared" si="1"/>
        <v>3500</v>
      </c>
      <c r="I10" s="364">
        <f t="shared" si="1"/>
        <v>5000</v>
      </c>
      <c r="J10" s="364">
        <f t="shared" si="1"/>
        <v>6000</v>
      </c>
      <c r="K10" s="403">
        <f t="shared" si="1"/>
        <v>6000</v>
      </c>
      <c r="L10" s="18"/>
      <c r="M10" s="31"/>
      <c r="N10" s="18"/>
      <c r="O10" s="18"/>
      <c r="R10" s="18"/>
      <c r="S10" s="18"/>
      <c r="T10" s="18"/>
      <c r="U10" s="18"/>
      <c r="X10" s="2"/>
      <c r="Y10" s="2"/>
      <c r="Z10" s="2"/>
      <c r="AA10" s="2"/>
      <c r="AB10" s="2"/>
    </row>
    <row r="11" spans="1:28" ht="12.75">
      <c r="A11" s="402" t="s">
        <v>27</v>
      </c>
      <c r="B11" s="351"/>
      <c r="C11" s="351"/>
      <c r="D11" s="437" t="s">
        <v>28</v>
      </c>
      <c r="E11" s="337"/>
      <c r="F11" s="424"/>
      <c r="G11" s="338"/>
      <c r="H11" s="338"/>
      <c r="I11" s="338"/>
      <c r="J11" s="338"/>
      <c r="K11" s="339"/>
      <c r="L11" s="17"/>
      <c r="M11" s="33"/>
      <c r="N11" s="17"/>
      <c r="O11" s="17"/>
      <c r="Q11" s="4"/>
      <c r="R11" s="17"/>
      <c r="S11" s="17"/>
      <c r="T11" s="17"/>
      <c r="U11" s="17"/>
      <c r="X11" s="2"/>
      <c r="Y11" s="2"/>
      <c r="Z11" s="2"/>
      <c r="AA11" s="2"/>
      <c r="AB11" s="2"/>
    </row>
    <row r="12" spans="1:28" ht="12.75">
      <c r="A12" s="402"/>
      <c r="B12" s="351" t="s">
        <v>212</v>
      </c>
      <c r="C12" s="351">
        <v>620</v>
      </c>
      <c r="D12" s="438" t="s">
        <v>30</v>
      </c>
      <c r="E12" s="337">
        <v>3410.89</v>
      </c>
      <c r="F12" s="424">
        <v>3949.05</v>
      </c>
      <c r="G12" s="338">
        <v>12300</v>
      </c>
      <c r="H12" s="338">
        <v>11300</v>
      </c>
      <c r="I12" s="338">
        <v>13000</v>
      </c>
      <c r="J12" s="338">
        <v>13200</v>
      </c>
      <c r="K12" s="339">
        <v>14000</v>
      </c>
      <c r="L12" s="17"/>
      <c r="M12" s="33"/>
      <c r="N12" s="17"/>
      <c r="O12" s="17"/>
      <c r="Q12" s="4"/>
      <c r="R12" s="17"/>
      <c r="S12" s="17"/>
      <c r="T12" s="17"/>
      <c r="U12" s="17"/>
      <c r="X12" s="2"/>
      <c r="Y12" s="2"/>
      <c r="Z12" s="2"/>
      <c r="AA12" s="2"/>
      <c r="AB12" s="2"/>
    </row>
    <row r="13" spans="1:28" ht="12.75">
      <c r="A13" s="402"/>
      <c r="B13" s="351" t="s">
        <v>212</v>
      </c>
      <c r="C13" s="351">
        <v>630</v>
      </c>
      <c r="D13" s="438" t="s">
        <v>29</v>
      </c>
      <c r="E13" s="337">
        <v>11290.83</v>
      </c>
      <c r="F13" s="424">
        <v>12384.84</v>
      </c>
      <c r="G13" s="338">
        <v>35000</v>
      </c>
      <c r="H13" s="338">
        <v>33300</v>
      </c>
      <c r="I13" s="338">
        <v>36000</v>
      </c>
      <c r="J13" s="338">
        <v>37800</v>
      </c>
      <c r="K13" s="339">
        <v>40000</v>
      </c>
      <c r="L13" s="17"/>
      <c r="M13" s="33"/>
      <c r="N13" s="17"/>
      <c r="O13" s="17"/>
      <c r="Q13" s="4"/>
      <c r="R13" s="17"/>
      <c r="S13" s="17"/>
      <c r="T13" s="17"/>
      <c r="U13" s="17"/>
      <c r="X13" s="2"/>
      <c r="Y13" s="2"/>
      <c r="Z13" s="2"/>
      <c r="AA13" s="2"/>
      <c r="AB13" s="2"/>
    </row>
    <row r="14" spans="1:28" ht="12.75">
      <c r="A14" s="402"/>
      <c r="B14" s="351" t="s">
        <v>212</v>
      </c>
      <c r="C14" s="351">
        <v>630</v>
      </c>
      <c r="D14" s="438" t="s">
        <v>254</v>
      </c>
      <c r="E14" s="337">
        <v>3522.68</v>
      </c>
      <c r="F14" s="424">
        <v>2189.19</v>
      </c>
      <c r="G14" s="338">
        <v>3000</v>
      </c>
      <c r="H14" s="338">
        <v>3000</v>
      </c>
      <c r="I14" s="338">
        <v>3000</v>
      </c>
      <c r="J14" s="338">
        <v>3000</v>
      </c>
      <c r="K14" s="339">
        <v>3000</v>
      </c>
      <c r="L14" s="17"/>
      <c r="M14" s="33"/>
      <c r="N14" s="17"/>
      <c r="O14" s="17"/>
      <c r="Q14" s="4"/>
      <c r="R14" s="17"/>
      <c r="S14" s="17"/>
      <c r="T14" s="17"/>
      <c r="U14" s="17"/>
      <c r="X14" s="2"/>
      <c r="Y14" s="2"/>
      <c r="Z14" s="2"/>
      <c r="AA14" s="2"/>
      <c r="AB14" s="2"/>
    </row>
    <row r="15" spans="1:28" ht="12.75">
      <c r="A15" s="402"/>
      <c r="B15" s="679"/>
      <c r="C15" s="677"/>
      <c r="D15" s="725" t="s">
        <v>26</v>
      </c>
      <c r="E15" s="337">
        <f aca="true" t="shared" si="2" ref="E15:K15">SUM(E12:E14)</f>
        <v>18224.399999999998</v>
      </c>
      <c r="F15" s="424">
        <f t="shared" si="2"/>
        <v>18523.079999999998</v>
      </c>
      <c r="G15" s="338">
        <f t="shared" si="2"/>
        <v>50300</v>
      </c>
      <c r="H15" s="338">
        <f t="shared" si="2"/>
        <v>47600</v>
      </c>
      <c r="I15" s="338">
        <f t="shared" si="2"/>
        <v>52000</v>
      </c>
      <c r="J15" s="338">
        <f t="shared" si="2"/>
        <v>54000</v>
      </c>
      <c r="K15" s="339">
        <f t="shared" si="2"/>
        <v>57000</v>
      </c>
      <c r="L15" s="17"/>
      <c r="M15" s="33"/>
      <c r="N15" s="17"/>
      <c r="O15" s="17"/>
      <c r="Q15" s="4"/>
      <c r="R15" s="17"/>
      <c r="S15" s="17"/>
      <c r="T15" s="17"/>
      <c r="U15" s="17"/>
      <c r="X15" s="2"/>
      <c r="Y15" s="2"/>
      <c r="Z15" s="2"/>
      <c r="AA15" s="2"/>
      <c r="AB15" s="2"/>
    </row>
    <row r="16" spans="1:28" ht="12.75">
      <c r="A16" s="401" t="s">
        <v>32</v>
      </c>
      <c r="B16" s="351"/>
      <c r="C16" s="351"/>
      <c r="D16" s="437" t="s">
        <v>33</v>
      </c>
      <c r="E16" s="365"/>
      <c r="F16" s="426"/>
      <c r="G16" s="366"/>
      <c r="H16" s="366"/>
      <c r="I16" s="366"/>
      <c r="J16" s="366"/>
      <c r="K16" s="404"/>
      <c r="Q16" s="5"/>
      <c r="R16" s="11"/>
      <c r="S16" s="11"/>
      <c r="T16" s="11"/>
      <c r="U16" s="11"/>
      <c r="X16" s="2"/>
      <c r="Y16" s="2"/>
      <c r="Z16" s="2"/>
      <c r="AA16" s="2"/>
      <c r="AB16" s="2"/>
    </row>
    <row r="17" spans="1:28" ht="12.75">
      <c r="A17" s="402"/>
      <c r="B17" s="351" t="s">
        <v>212</v>
      </c>
      <c r="C17" s="351">
        <v>610</v>
      </c>
      <c r="D17" s="438" t="s">
        <v>34</v>
      </c>
      <c r="E17" s="337">
        <v>10389</v>
      </c>
      <c r="F17" s="424">
        <v>11011.07</v>
      </c>
      <c r="G17" s="338">
        <v>12200</v>
      </c>
      <c r="H17" s="338">
        <v>12200</v>
      </c>
      <c r="I17" s="338">
        <v>13100</v>
      </c>
      <c r="J17" s="338">
        <v>13800</v>
      </c>
      <c r="K17" s="339">
        <v>14500</v>
      </c>
      <c r="L17" s="17"/>
      <c r="M17" s="33"/>
      <c r="N17" s="17"/>
      <c r="O17" s="17"/>
      <c r="Q17" s="4"/>
      <c r="R17" s="17"/>
      <c r="S17" s="17"/>
      <c r="T17" s="17"/>
      <c r="U17" s="17"/>
      <c r="X17" s="2"/>
      <c r="Y17" s="2"/>
      <c r="Z17" s="2"/>
      <c r="AA17" s="2"/>
      <c r="AB17" s="2"/>
    </row>
    <row r="18" spans="1:28" ht="12.75">
      <c r="A18" s="402"/>
      <c r="B18" s="351" t="s">
        <v>212</v>
      </c>
      <c r="C18" s="351">
        <v>620</v>
      </c>
      <c r="D18" s="438" t="s">
        <v>30</v>
      </c>
      <c r="E18" s="367">
        <v>3241.55</v>
      </c>
      <c r="F18" s="427">
        <v>3428.6</v>
      </c>
      <c r="G18" s="366">
        <v>3800</v>
      </c>
      <c r="H18" s="366">
        <v>3800</v>
      </c>
      <c r="I18" s="366">
        <v>4100</v>
      </c>
      <c r="J18" s="366">
        <v>4300</v>
      </c>
      <c r="K18" s="404">
        <v>4500</v>
      </c>
      <c r="L18" s="16"/>
      <c r="N18" s="16"/>
      <c r="O18" s="16"/>
      <c r="Q18" s="9"/>
      <c r="R18" s="16"/>
      <c r="S18" s="16"/>
      <c r="T18" s="16"/>
      <c r="U18" s="16"/>
      <c r="X18" s="2"/>
      <c r="Y18" s="2"/>
      <c r="Z18" s="2"/>
      <c r="AA18" s="2"/>
      <c r="AB18" s="2"/>
    </row>
    <row r="19" spans="1:28" ht="12.75">
      <c r="A19" s="402"/>
      <c r="B19" s="351" t="s">
        <v>212</v>
      </c>
      <c r="C19" s="351">
        <v>630</v>
      </c>
      <c r="D19" s="438" t="s">
        <v>71</v>
      </c>
      <c r="E19" s="367">
        <v>819.17</v>
      </c>
      <c r="F19" s="427">
        <v>831.51</v>
      </c>
      <c r="G19" s="366">
        <v>1525</v>
      </c>
      <c r="H19" s="366">
        <v>1525</v>
      </c>
      <c r="I19" s="366">
        <v>1525</v>
      </c>
      <c r="J19" s="366">
        <v>1525</v>
      </c>
      <c r="K19" s="404">
        <v>1525</v>
      </c>
      <c r="L19" s="16"/>
      <c r="N19" s="16"/>
      <c r="O19" s="16"/>
      <c r="Q19" s="9"/>
      <c r="R19" s="16"/>
      <c r="S19" s="16"/>
      <c r="T19" s="16"/>
      <c r="U19" s="16"/>
      <c r="X19" s="2"/>
      <c r="Y19" s="2"/>
      <c r="Z19" s="2"/>
      <c r="AA19" s="2"/>
      <c r="AB19" s="2"/>
    </row>
    <row r="20" spans="1:28" ht="12.75">
      <c r="A20" s="402"/>
      <c r="B20" s="351" t="s">
        <v>212</v>
      </c>
      <c r="C20" s="351">
        <v>640</v>
      </c>
      <c r="D20" s="438" t="s">
        <v>255</v>
      </c>
      <c r="E20" s="363">
        <v>50</v>
      </c>
      <c r="F20" s="425">
        <v>50</v>
      </c>
      <c r="G20" s="364">
        <v>50</v>
      </c>
      <c r="H20" s="364">
        <v>50</v>
      </c>
      <c r="I20" s="364">
        <v>50</v>
      </c>
      <c r="J20" s="364">
        <v>50</v>
      </c>
      <c r="K20" s="403">
        <v>50</v>
      </c>
      <c r="L20" s="18"/>
      <c r="M20" s="31"/>
      <c r="N20" s="18"/>
      <c r="O20" s="18"/>
      <c r="Q20" s="3"/>
      <c r="R20" s="18"/>
      <c r="S20" s="18"/>
      <c r="T20" s="18"/>
      <c r="U20" s="18"/>
      <c r="X20" s="2"/>
      <c r="Y20" s="2"/>
      <c r="Z20" s="2"/>
      <c r="AA20" s="2"/>
      <c r="AB20" s="2"/>
    </row>
    <row r="21" spans="1:28" ht="12.75">
      <c r="A21" s="402"/>
      <c r="B21" s="679"/>
      <c r="C21" s="677"/>
      <c r="D21" s="725" t="s">
        <v>26</v>
      </c>
      <c r="E21" s="363">
        <f aca="true" t="shared" si="3" ref="E21:K21">SUM(E17:E20)</f>
        <v>14499.72</v>
      </c>
      <c r="F21" s="425">
        <f>SUM(F17:F20)</f>
        <v>15321.18</v>
      </c>
      <c r="G21" s="364">
        <f t="shared" si="3"/>
        <v>17575</v>
      </c>
      <c r="H21" s="364">
        <f t="shared" si="3"/>
        <v>17575</v>
      </c>
      <c r="I21" s="364">
        <f t="shared" si="3"/>
        <v>18775</v>
      </c>
      <c r="J21" s="364">
        <f t="shared" si="3"/>
        <v>19675</v>
      </c>
      <c r="K21" s="403">
        <f t="shared" si="3"/>
        <v>20575</v>
      </c>
      <c r="L21" s="18"/>
      <c r="M21" s="31"/>
      <c r="N21" s="18"/>
      <c r="O21" s="18"/>
      <c r="Q21" s="3"/>
      <c r="R21" s="18"/>
      <c r="S21" s="18"/>
      <c r="T21" s="18"/>
      <c r="U21" s="18"/>
      <c r="X21" s="2"/>
      <c r="Y21" s="2"/>
      <c r="Z21" s="2"/>
      <c r="AA21" s="2"/>
      <c r="AB21" s="2"/>
    </row>
    <row r="22" spans="1:28" ht="12.75">
      <c r="A22" s="401" t="s">
        <v>35</v>
      </c>
      <c r="B22" s="351"/>
      <c r="C22" s="351"/>
      <c r="D22" s="439" t="s">
        <v>36</v>
      </c>
      <c r="E22" s="367"/>
      <c r="F22" s="427"/>
      <c r="G22" s="366"/>
      <c r="H22" s="366"/>
      <c r="I22" s="366"/>
      <c r="J22" s="366"/>
      <c r="K22" s="404"/>
      <c r="L22" s="16"/>
      <c r="N22" s="16"/>
      <c r="O22" s="16"/>
      <c r="Q22" s="9"/>
      <c r="R22" s="16"/>
      <c r="S22" s="16"/>
      <c r="T22" s="16"/>
      <c r="U22" s="16"/>
      <c r="X22" s="2"/>
      <c r="Y22" s="2"/>
      <c r="Z22" s="2"/>
      <c r="AA22" s="2"/>
      <c r="AB22" s="2"/>
    </row>
    <row r="23" spans="1:28" ht="12.75">
      <c r="A23" s="401" t="s">
        <v>37</v>
      </c>
      <c r="B23" s="351"/>
      <c r="C23" s="369"/>
      <c r="D23" s="437" t="s">
        <v>38</v>
      </c>
      <c r="E23" s="365"/>
      <c r="F23" s="426"/>
      <c r="G23" s="366"/>
      <c r="H23" s="366"/>
      <c r="I23" s="366"/>
      <c r="J23" s="366"/>
      <c r="K23" s="404"/>
      <c r="Q23" s="5"/>
      <c r="R23" s="11"/>
      <c r="S23" s="11"/>
      <c r="T23" s="11"/>
      <c r="U23" s="11"/>
      <c r="X23" s="2"/>
      <c r="Y23" s="2"/>
      <c r="Z23" s="2"/>
      <c r="AA23" s="2"/>
      <c r="AB23" s="2"/>
    </row>
    <row r="24" spans="1:28" ht="12.75">
      <c r="A24" s="402"/>
      <c r="B24" s="351" t="s">
        <v>39</v>
      </c>
      <c r="C24" s="351">
        <v>630</v>
      </c>
      <c r="D24" s="438" t="s">
        <v>40</v>
      </c>
      <c r="E24" s="363">
        <v>4200</v>
      </c>
      <c r="F24" s="425">
        <v>4200</v>
      </c>
      <c r="G24" s="364">
        <v>4700</v>
      </c>
      <c r="H24" s="364">
        <v>4600</v>
      </c>
      <c r="I24" s="364">
        <v>4600</v>
      </c>
      <c r="J24" s="364">
        <v>4600</v>
      </c>
      <c r="K24" s="403">
        <v>4600</v>
      </c>
      <c r="L24" s="18"/>
      <c r="M24" s="31"/>
      <c r="N24" s="18"/>
      <c r="O24" s="18"/>
      <c r="Q24" s="3"/>
      <c r="R24" s="18"/>
      <c r="S24" s="18"/>
      <c r="T24" s="18"/>
      <c r="U24" s="18"/>
      <c r="X24" s="2"/>
      <c r="Y24" s="2"/>
      <c r="Z24" s="2"/>
      <c r="AA24" s="2"/>
      <c r="AB24" s="2"/>
    </row>
    <row r="25" spans="1:28" ht="12.75">
      <c r="A25" s="402"/>
      <c r="B25" s="679"/>
      <c r="C25" s="677"/>
      <c r="D25" s="725" t="s">
        <v>26</v>
      </c>
      <c r="E25" s="363">
        <f aca="true" t="shared" si="4" ref="E25:K25">SUM(E24)</f>
        <v>4200</v>
      </c>
      <c r="F25" s="425">
        <f>SUM(F24)</f>
        <v>4200</v>
      </c>
      <c r="G25" s="364">
        <f t="shared" si="4"/>
        <v>4700</v>
      </c>
      <c r="H25" s="364">
        <f t="shared" si="4"/>
        <v>4600</v>
      </c>
      <c r="I25" s="364">
        <f t="shared" si="4"/>
        <v>4600</v>
      </c>
      <c r="J25" s="364">
        <f t="shared" si="4"/>
        <v>4600</v>
      </c>
      <c r="K25" s="403">
        <f t="shared" si="4"/>
        <v>4600</v>
      </c>
      <c r="L25" s="18"/>
      <c r="M25" s="31"/>
      <c r="N25" s="18"/>
      <c r="O25" s="18"/>
      <c r="Q25" s="3"/>
      <c r="R25" s="18"/>
      <c r="S25" s="18"/>
      <c r="T25" s="18"/>
      <c r="U25" s="18"/>
      <c r="X25" s="2"/>
      <c r="Y25" s="2"/>
      <c r="Z25" s="2"/>
      <c r="AA25" s="2"/>
      <c r="AB25" s="2"/>
    </row>
    <row r="26" spans="1:28" ht="12.75">
      <c r="A26" s="401" t="s">
        <v>41</v>
      </c>
      <c r="B26" s="351"/>
      <c r="C26" s="351"/>
      <c r="D26" s="437" t="s">
        <v>42</v>
      </c>
      <c r="E26" s="365"/>
      <c r="F26" s="426"/>
      <c r="G26" s="366"/>
      <c r="H26" s="366"/>
      <c r="I26" s="366"/>
      <c r="J26" s="366"/>
      <c r="K26" s="404"/>
      <c r="Q26" s="5"/>
      <c r="R26" s="11"/>
      <c r="S26" s="11"/>
      <c r="T26" s="11"/>
      <c r="U26" s="11"/>
      <c r="X26" s="2"/>
      <c r="Y26" s="2"/>
      <c r="Z26" s="2"/>
      <c r="AA26" s="2"/>
      <c r="AB26" s="2"/>
    </row>
    <row r="27" spans="1:28" ht="12.75">
      <c r="A27" s="402"/>
      <c r="B27" s="351" t="s">
        <v>43</v>
      </c>
      <c r="C27" s="351">
        <v>640</v>
      </c>
      <c r="D27" s="438" t="s">
        <v>44</v>
      </c>
      <c r="E27" s="337">
        <v>9368.78</v>
      </c>
      <c r="F27" s="424">
        <v>6678.72</v>
      </c>
      <c r="G27" s="338">
        <v>9500</v>
      </c>
      <c r="H27" s="338">
        <v>11500</v>
      </c>
      <c r="I27" s="338">
        <v>9500</v>
      </c>
      <c r="J27" s="338">
        <v>10000</v>
      </c>
      <c r="K27" s="339">
        <v>10000</v>
      </c>
      <c r="L27" s="17"/>
      <c r="M27" s="33"/>
      <c r="N27" s="17"/>
      <c r="O27" s="17"/>
      <c r="Q27" s="4"/>
      <c r="R27" s="17"/>
      <c r="S27" s="17"/>
      <c r="T27" s="17"/>
      <c r="U27" s="17"/>
      <c r="X27" s="2"/>
      <c r="Y27" s="2"/>
      <c r="Z27" s="2"/>
      <c r="AA27" s="2"/>
      <c r="AB27" s="2"/>
    </row>
    <row r="28" spans="1:28" ht="12.75">
      <c r="A28" s="402"/>
      <c r="B28" s="679"/>
      <c r="C28" s="677"/>
      <c r="D28" s="725" t="s">
        <v>26</v>
      </c>
      <c r="E28" s="337">
        <f aca="true" t="shared" si="5" ref="E28:J28">SUM(E27)</f>
        <v>9368.78</v>
      </c>
      <c r="F28" s="424">
        <f>SUM(F27)</f>
        <v>6678.72</v>
      </c>
      <c r="G28" s="338">
        <f t="shared" si="5"/>
        <v>9500</v>
      </c>
      <c r="H28" s="338">
        <f t="shared" si="5"/>
        <v>11500</v>
      </c>
      <c r="I28" s="338">
        <f t="shared" si="5"/>
        <v>9500</v>
      </c>
      <c r="J28" s="338">
        <f t="shared" si="5"/>
        <v>10000</v>
      </c>
      <c r="K28" s="339">
        <f>SUM(K27)</f>
        <v>10000</v>
      </c>
      <c r="L28" s="17"/>
      <c r="M28" s="33"/>
      <c r="N28" s="17"/>
      <c r="O28" s="17"/>
      <c r="Q28" s="4"/>
      <c r="R28" s="17"/>
      <c r="S28" s="17"/>
      <c r="T28" s="17"/>
      <c r="U28" s="17"/>
      <c r="X28" s="2"/>
      <c r="Y28" s="2"/>
      <c r="Z28" s="2"/>
      <c r="AA28" s="2"/>
      <c r="AB28" s="2"/>
    </row>
    <row r="29" spans="1:28" ht="12.75">
      <c r="A29" s="405" t="s">
        <v>45</v>
      </c>
      <c r="B29" s="370"/>
      <c r="C29" s="370"/>
      <c r="D29" s="440" t="s">
        <v>46</v>
      </c>
      <c r="E29" s="371">
        <f aca="true" t="shared" si="6" ref="E29:K29">E33+E39+E36</f>
        <v>3768.2</v>
      </c>
      <c r="F29" s="428">
        <f>F33+F39+F36</f>
        <v>2278.54</v>
      </c>
      <c r="G29" s="372">
        <f t="shared" si="6"/>
        <v>2200</v>
      </c>
      <c r="H29" s="372">
        <f t="shared" si="6"/>
        <v>4000</v>
      </c>
      <c r="I29" s="373">
        <f t="shared" si="6"/>
        <v>1200</v>
      </c>
      <c r="J29" s="373">
        <f t="shared" si="6"/>
        <v>2200</v>
      </c>
      <c r="K29" s="406">
        <f t="shared" si="6"/>
        <v>2200</v>
      </c>
      <c r="L29" s="29"/>
      <c r="M29" s="41"/>
      <c r="N29" s="29"/>
      <c r="O29" s="29"/>
      <c r="Q29" s="13"/>
      <c r="R29" s="29"/>
      <c r="S29" s="29"/>
      <c r="T29" s="29"/>
      <c r="U29" s="29"/>
      <c r="X29" s="2"/>
      <c r="Y29" s="2"/>
      <c r="Z29" s="2"/>
      <c r="AA29" s="2"/>
      <c r="AB29" s="2"/>
    </row>
    <row r="30" spans="1:28" ht="12.75">
      <c r="A30" s="401" t="s">
        <v>47</v>
      </c>
      <c r="B30" s="351"/>
      <c r="C30" s="351"/>
      <c r="D30" s="437" t="s">
        <v>48</v>
      </c>
      <c r="E30" s="374"/>
      <c r="F30" s="429"/>
      <c r="G30" s="364"/>
      <c r="H30" s="364"/>
      <c r="I30" s="364"/>
      <c r="J30" s="364"/>
      <c r="K30" s="403"/>
      <c r="L30" s="30"/>
      <c r="M30" s="31"/>
      <c r="N30" s="30"/>
      <c r="O30" s="30"/>
      <c r="Q30" s="21"/>
      <c r="R30" s="30"/>
      <c r="S30" s="30"/>
      <c r="T30" s="18"/>
      <c r="U30" s="18"/>
      <c r="X30" s="2"/>
      <c r="Y30" s="2"/>
      <c r="Z30" s="2"/>
      <c r="AA30" s="2"/>
      <c r="AB30" s="2"/>
    </row>
    <row r="31" spans="1:28" ht="12.75">
      <c r="A31" s="407" t="s">
        <v>49</v>
      </c>
      <c r="B31" s="351"/>
      <c r="C31" s="351"/>
      <c r="D31" s="437" t="s">
        <v>50</v>
      </c>
      <c r="E31" s="363"/>
      <c r="F31" s="425"/>
      <c r="G31" s="366"/>
      <c r="H31" s="366"/>
      <c r="I31" s="366"/>
      <c r="J31" s="366"/>
      <c r="K31" s="404"/>
      <c r="L31" s="18"/>
      <c r="N31" s="18"/>
      <c r="O31" s="18"/>
      <c r="Q31" s="3"/>
      <c r="R31" s="18"/>
      <c r="S31" s="18"/>
      <c r="T31" s="11"/>
      <c r="U31" s="11"/>
      <c r="X31" s="2"/>
      <c r="Y31" s="2"/>
      <c r="Z31" s="2"/>
      <c r="AA31" s="2"/>
      <c r="AB31" s="2"/>
    </row>
    <row r="32" spans="1:28" ht="12.75">
      <c r="A32" s="402"/>
      <c r="B32" s="351" t="s">
        <v>212</v>
      </c>
      <c r="C32" s="351">
        <v>630</v>
      </c>
      <c r="D32" s="438" t="s">
        <v>223</v>
      </c>
      <c r="E32" s="363">
        <v>78.6</v>
      </c>
      <c r="F32" s="425">
        <v>0</v>
      </c>
      <c r="G32" s="364">
        <v>200</v>
      </c>
      <c r="H32" s="364">
        <v>200</v>
      </c>
      <c r="I32" s="364">
        <v>200</v>
      </c>
      <c r="J32" s="364">
        <v>200</v>
      </c>
      <c r="K32" s="403">
        <v>200</v>
      </c>
      <c r="L32" s="18"/>
      <c r="M32" s="31"/>
      <c r="N32" s="18"/>
      <c r="O32" s="18"/>
      <c r="Q32" s="3"/>
      <c r="R32" s="18"/>
      <c r="S32" s="18"/>
      <c r="T32" s="18"/>
      <c r="U32" s="18"/>
      <c r="X32" s="2"/>
      <c r="Y32" s="2"/>
      <c r="Z32" s="2"/>
      <c r="AA32" s="2"/>
      <c r="AB32" s="2"/>
    </row>
    <row r="33" spans="1:28" ht="12.75">
      <c r="A33" s="402"/>
      <c r="B33" s="679"/>
      <c r="C33" s="677"/>
      <c r="D33" s="725" t="s">
        <v>26</v>
      </c>
      <c r="E33" s="363">
        <f aca="true" t="shared" si="7" ref="E33:K33">SUM(E32)</f>
        <v>78.6</v>
      </c>
      <c r="F33" s="425">
        <f>SUM(F32)</f>
        <v>0</v>
      </c>
      <c r="G33" s="364">
        <f t="shared" si="7"/>
        <v>200</v>
      </c>
      <c r="H33" s="364">
        <f t="shared" si="7"/>
        <v>200</v>
      </c>
      <c r="I33" s="364">
        <f t="shared" si="7"/>
        <v>200</v>
      </c>
      <c r="J33" s="364">
        <f t="shared" si="7"/>
        <v>200</v>
      </c>
      <c r="K33" s="403">
        <f t="shared" si="7"/>
        <v>200</v>
      </c>
      <c r="L33" s="18"/>
      <c r="M33" s="31"/>
      <c r="N33" s="18"/>
      <c r="O33" s="18"/>
      <c r="Q33" s="3"/>
      <c r="R33" s="18"/>
      <c r="S33" s="18"/>
      <c r="T33" s="18"/>
      <c r="U33" s="18"/>
      <c r="X33" s="2"/>
      <c r="Y33" s="2"/>
      <c r="Z33" s="2"/>
      <c r="AA33" s="2"/>
      <c r="AB33" s="2"/>
    </row>
    <row r="34" spans="1:28" ht="12.75">
      <c r="A34" s="402" t="s">
        <v>224</v>
      </c>
      <c r="B34" s="351"/>
      <c r="C34" s="351"/>
      <c r="D34" s="437" t="s">
        <v>225</v>
      </c>
      <c r="E34" s="363"/>
      <c r="F34" s="425"/>
      <c r="G34" s="364"/>
      <c r="H34" s="364"/>
      <c r="I34" s="364"/>
      <c r="J34" s="364"/>
      <c r="K34" s="403"/>
      <c r="L34" s="18"/>
      <c r="M34" s="31"/>
      <c r="N34" s="18"/>
      <c r="O34" s="18"/>
      <c r="Q34" s="3"/>
      <c r="R34" s="18"/>
      <c r="S34" s="18"/>
      <c r="T34" s="18"/>
      <c r="U34" s="18"/>
      <c r="X34" s="2"/>
      <c r="Y34" s="2"/>
      <c r="Z34" s="2"/>
      <c r="AA34" s="2"/>
      <c r="AB34" s="2"/>
    </row>
    <row r="35" spans="1:28" ht="12.75">
      <c r="A35" s="402"/>
      <c r="B35" s="351" t="s">
        <v>31</v>
      </c>
      <c r="C35" s="351">
        <v>630</v>
      </c>
      <c r="D35" s="438" t="s">
        <v>305</v>
      </c>
      <c r="E35" s="363">
        <v>2396</v>
      </c>
      <c r="F35" s="425">
        <v>2278.54</v>
      </c>
      <c r="G35" s="364">
        <v>1000</v>
      </c>
      <c r="H35" s="364">
        <v>2800</v>
      </c>
      <c r="I35" s="364">
        <v>0</v>
      </c>
      <c r="J35" s="364">
        <v>1000</v>
      </c>
      <c r="K35" s="403">
        <v>1000</v>
      </c>
      <c r="L35" s="18"/>
      <c r="M35" s="31"/>
      <c r="N35" s="18"/>
      <c r="O35" s="18"/>
      <c r="Q35" s="3"/>
      <c r="R35" s="18"/>
      <c r="S35" s="18"/>
      <c r="T35" s="18"/>
      <c r="U35" s="18"/>
      <c r="X35" s="2"/>
      <c r="Y35" s="2"/>
      <c r="Z35" s="2"/>
      <c r="AA35" s="2"/>
      <c r="AB35" s="2"/>
    </row>
    <row r="36" spans="1:28" ht="12.75">
      <c r="A36" s="402"/>
      <c r="B36" s="679"/>
      <c r="C36" s="677"/>
      <c r="D36" s="725" t="s">
        <v>26</v>
      </c>
      <c r="E36" s="363">
        <f aca="true" t="shared" si="8" ref="E36:K36">SUM(E35)</f>
        <v>2396</v>
      </c>
      <c r="F36" s="425">
        <f>SUM(F35)</f>
        <v>2278.54</v>
      </c>
      <c r="G36" s="364">
        <f t="shared" si="8"/>
        <v>1000</v>
      </c>
      <c r="H36" s="364">
        <f t="shared" si="8"/>
        <v>2800</v>
      </c>
      <c r="I36" s="364">
        <f t="shared" si="8"/>
        <v>0</v>
      </c>
      <c r="J36" s="364">
        <f t="shared" si="8"/>
        <v>1000</v>
      </c>
      <c r="K36" s="403">
        <f t="shared" si="8"/>
        <v>1000</v>
      </c>
      <c r="L36" s="18"/>
      <c r="M36" s="31"/>
      <c r="N36" s="18"/>
      <c r="O36" s="18"/>
      <c r="Q36" s="3"/>
      <c r="R36" s="18"/>
      <c r="S36" s="18"/>
      <c r="T36" s="18"/>
      <c r="U36" s="18"/>
      <c r="X36" s="2"/>
      <c r="Y36" s="2"/>
      <c r="Z36" s="2"/>
      <c r="AA36" s="2"/>
      <c r="AB36" s="2"/>
    </row>
    <row r="37" spans="1:28" ht="12.75">
      <c r="A37" s="402" t="s">
        <v>51</v>
      </c>
      <c r="B37" s="351"/>
      <c r="C37" s="351"/>
      <c r="D37" s="437" t="s">
        <v>207</v>
      </c>
      <c r="E37" s="363"/>
      <c r="F37" s="425"/>
      <c r="G37" s="364"/>
      <c r="H37" s="364"/>
      <c r="I37" s="364"/>
      <c r="J37" s="364"/>
      <c r="K37" s="403"/>
      <c r="L37" s="18"/>
      <c r="M37" s="31"/>
      <c r="N37" s="18"/>
      <c r="O37" s="18"/>
      <c r="Q37" s="3"/>
      <c r="R37" s="18"/>
      <c r="S37" s="18"/>
      <c r="T37" s="18"/>
      <c r="U37" s="18"/>
      <c r="X37" s="2"/>
      <c r="Y37" s="2"/>
      <c r="Z37" s="2"/>
      <c r="AA37" s="2"/>
      <c r="AB37" s="2"/>
    </row>
    <row r="38" spans="1:28" ht="12.75">
      <c r="A38" s="402"/>
      <c r="B38" s="351" t="s">
        <v>52</v>
      </c>
      <c r="C38" s="351">
        <v>630</v>
      </c>
      <c r="D38" s="438" t="s">
        <v>53</v>
      </c>
      <c r="E38" s="363">
        <v>1293.6</v>
      </c>
      <c r="F38" s="425">
        <v>0</v>
      </c>
      <c r="G38" s="364">
        <v>1000</v>
      </c>
      <c r="H38" s="364">
        <v>1000</v>
      </c>
      <c r="I38" s="364">
        <v>1000</v>
      </c>
      <c r="J38" s="364">
        <v>1000</v>
      </c>
      <c r="K38" s="403">
        <v>1000</v>
      </c>
      <c r="L38" s="18"/>
      <c r="M38" s="31"/>
      <c r="N38" s="18"/>
      <c r="O38" s="18"/>
      <c r="Q38" s="3"/>
      <c r="R38" s="18"/>
      <c r="S38" s="18"/>
      <c r="T38" s="18"/>
      <c r="U38" s="18"/>
      <c r="X38" s="2"/>
      <c r="Y38" s="2"/>
      <c r="Z38" s="2"/>
      <c r="AA38" s="2"/>
      <c r="AB38" s="2"/>
    </row>
    <row r="39" spans="1:28" ht="12.75">
      <c r="A39" s="402"/>
      <c r="B39" s="679"/>
      <c r="C39" s="677"/>
      <c r="D39" s="725" t="s">
        <v>26</v>
      </c>
      <c r="E39" s="363">
        <f aca="true" t="shared" si="9" ref="E39:K39">SUM(E38)</f>
        <v>1293.6</v>
      </c>
      <c r="F39" s="425">
        <f>SUM(F38)</f>
        <v>0</v>
      </c>
      <c r="G39" s="364">
        <f t="shared" si="9"/>
        <v>1000</v>
      </c>
      <c r="H39" s="364">
        <f t="shared" si="9"/>
        <v>1000</v>
      </c>
      <c r="I39" s="364">
        <f t="shared" si="9"/>
        <v>1000</v>
      </c>
      <c r="J39" s="364">
        <f t="shared" si="9"/>
        <v>1000</v>
      </c>
      <c r="K39" s="403">
        <f t="shared" si="9"/>
        <v>1000</v>
      </c>
      <c r="L39" s="18"/>
      <c r="M39" s="31"/>
      <c r="N39" s="18"/>
      <c r="O39" s="18"/>
      <c r="Q39" s="3"/>
      <c r="R39" s="18"/>
      <c r="S39" s="18"/>
      <c r="T39" s="18"/>
      <c r="U39" s="18"/>
      <c r="X39" s="2"/>
      <c r="Y39" s="2"/>
      <c r="Z39" s="2"/>
      <c r="AA39" s="2"/>
      <c r="AB39" s="2"/>
    </row>
    <row r="40" spans="1:28" ht="12.75">
      <c r="A40" s="405" t="s">
        <v>54</v>
      </c>
      <c r="B40" s="370"/>
      <c r="C40" s="370"/>
      <c r="D40" s="440" t="s">
        <v>55</v>
      </c>
      <c r="E40" s="371">
        <f aca="true" t="shared" si="10" ref="E40:K40">E43+E46+E49+E52+E55+E60</f>
        <v>48676.27</v>
      </c>
      <c r="F40" s="428">
        <f t="shared" si="10"/>
        <v>47387.090000000004</v>
      </c>
      <c r="G40" s="372">
        <f t="shared" si="10"/>
        <v>51500</v>
      </c>
      <c r="H40" s="372">
        <f t="shared" si="10"/>
        <v>91951</v>
      </c>
      <c r="I40" s="373">
        <f t="shared" si="10"/>
        <v>47000</v>
      </c>
      <c r="J40" s="373">
        <f t="shared" si="10"/>
        <v>57300</v>
      </c>
      <c r="K40" s="406">
        <f t="shared" si="10"/>
        <v>45500</v>
      </c>
      <c r="L40" s="29"/>
      <c r="M40" s="41"/>
      <c r="N40" s="29"/>
      <c r="O40" s="29"/>
      <c r="Q40" s="13"/>
      <c r="R40" s="29"/>
      <c r="S40" s="29"/>
      <c r="T40" s="29"/>
      <c r="U40" s="29"/>
      <c r="X40" s="2"/>
      <c r="Y40" s="2"/>
      <c r="Z40" s="2"/>
      <c r="AA40" s="2"/>
      <c r="AB40" s="2"/>
    </row>
    <row r="41" spans="1:28" ht="12.75">
      <c r="A41" s="401" t="s">
        <v>56</v>
      </c>
      <c r="B41" s="351"/>
      <c r="C41" s="351"/>
      <c r="D41" s="437" t="s">
        <v>57</v>
      </c>
      <c r="E41" s="337"/>
      <c r="F41" s="424"/>
      <c r="G41" s="366"/>
      <c r="H41" s="366"/>
      <c r="I41" s="366"/>
      <c r="J41" s="366"/>
      <c r="K41" s="404"/>
      <c r="L41" s="17"/>
      <c r="N41" s="17"/>
      <c r="O41" s="17"/>
      <c r="Q41" s="4"/>
      <c r="R41" s="17"/>
      <c r="S41" s="17"/>
      <c r="T41" s="11"/>
      <c r="U41" s="11"/>
      <c r="X41" s="2"/>
      <c r="Y41" s="2"/>
      <c r="Z41" s="2"/>
      <c r="AA41" s="2"/>
      <c r="AB41" s="2"/>
    </row>
    <row r="42" spans="1:28" ht="12.75">
      <c r="A42" s="402"/>
      <c r="B42" s="351" t="s">
        <v>212</v>
      </c>
      <c r="C42" s="351">
        <v>630</v>
      </c>
      <c r="D42" s="438" t="s">
        <v>58</v>
      </c>
      <c r="E42" s="363">
        <v>4892.12</v>
      </c>
      <c r="F42" s="425">
        <v>3453.94</v>
      </c>
      <c r="G42" s="364">
        <v>6000</v>
      </c>
      <c r="H42" s="364">
        <v>6000</v>
      </c>
      <c r="I42" s="364">
        <v>5500</v>
      </c>
      <c r="J42" s="364">
        <v>6000</v>
      </c>
      <c r="K42" s="403">
        <v>6000</v>
      </c>
      <c r="L42" s="18"/>
      <c r="M42" s="31"/>
      <c r="N42" s="18"/>
      <c r="O42" s="18"/>
      <c r="Q42" s="3"/>
      <c r="R42" s="18"/>
      <c r="S42" s="18"/>
      <c r="T42" s="18"/>
      <c r="U42" s="18"/>
      <c r="X42" s="2"/>
      <c r="Y42" s="2"/>
      <c r="Z42" s="2"/>
      <c r="AA42" s="2"/>
      <c r="AB42" s="2"/>
    </row>
    <row r="43" spans="1:28" ht="12.75">
      <c r="A43" s="402"/>
      <c r="B43" s="679"/>
      <c r="C43" s="677"/>
      <c r="D43" s="725" t="s">
        <v>26</v>
      </c>
      <c r="E43" s="363">
        <f aca="true" t="shared" si="11" ref="E43:K43">SUM(E42)</f>
        <v>4892.12</v>
      </c>
      <c r="F43" s="425">
        <f>SUM(F42)</f>
        <v>3453.94</v>
      </c>
      <c r="G43" s="364">
        <f t="shared" si="11"/>
        <v>6000</v>
      </c>
      <c r="H43" s="364">
        <f t="shared" si="11"/>
        <v>6000</v>
      </c>
      <c r="I43" s="364">
        <f t="shared" si="11"/>
        <v>5500</v>
      </c>
      <c r="J43" s="364">
        <f t="shared" si="11"/>
        <v>6000</v>
      </c>
      <c r="K43" s="403">
        <f t="shared" si="11"/>
        <v>6000</v>
      </c>
      <c r="L43" s="18"/>
      <c r="M43" s="31"/>
      <c r="N43" s="18"/>
      <c r="O43" s="18"/>
      <c r="Q43" s="3"/>
      <c r="R43" s="18"/>
      <c r="S43" s="18"/>
      <c r="T43" s="18"/>
      <c r="U43" s="18"/>
      <c r="X43" s="2"/>
      <c r="Y43" s="2"/>
      <c r="Z43" s="2"/>
      <c r="AA43" s="2"/>
      <c r="AB43" s="2"/>
    </row>
    <row r="44" spans="1:28" ht="12.75">
      <c r="A44" s="401" t="s">
        <v>59</v>
      </c>
      <c r="B44" s="351"/>
      <c r="C44" s="351"/>
      <c r="D44" s="437" t="s">
        <v>60</v>
      </c>
      <c r="E44" s="363"/>
      <c r="F44" s="425"/>
      <c r="G44" s="364"/>
      <c r="H44" s="364"/>
      <c r="I44" s="364"/>
      <c r="J44" s="364"/>
      <c r="K44" s="403"/>
      <c r="L44" s="18"/>
      <c r="M44" s="31"/>
      <c r="N44" s="18"/>
      <c r="O44" s="18"/>
      <c r="Q44" s="3"/>
      <c r="R44" s="18"/>
      <c r="S44" s="18"/>
      <c r="T44" s="18"/>
      <c r="U44" s="18"/>
      <c r="X44" s="2"/>
      <c r="Y44" s="2"/>
      <c r="Z44" s="2"/>
      <c r="AA44" s="2"/>
      <c r="AB44" s="2"/>
    </row>
    <row r="45" spans="1:28" ht="12.75">
      <c r="A45" s="402"/>
      <c r="B45" s="351" t="s">
        <v>212</v>
      </c>
      <c r="C45" s="351">
        <v>630</v>
      </c>
      <c r="D45" s="438" t="s">
        <v>61</v>
      </c>
      <c r="E45" s="363">
        <v>1932</v>
      </c>
      <c r="F45" s="425">
        <v>1978.99</v>
      </c>
      <c r="G45" s="364">
        <v>2000</v>
      </c>
      <c r="H45" s="364">
        <v>2000</v>
      </c>
      <c r="I45" s="364">
        <v>2000</v>
      </c>
      <c r="J45" s="364">
        <v>2000</v>
      </c>
      <c r="K45" s="403">
        <v>2000</v>
      </c>
      <c r="L45" s="18"/>
      <c r="M45" s="31"/>
      <c r="N45" s="18"/>
      <c r="O45" s="18"/>
      <c r="Q45" s="3"/>
      <c r="R45" s="18"/>
      <c r="S45" s="18"/>
      <c r="T45" s="18"/>
      <c r="U45" s="18"/>
      <c r="X45" s="2"/>
      <c r="Y45" s="2"/>
      <c r="Z45" s="2"/>
      <c r="AA45" s="2"/>
      <c r="AB45" s="2"/>
    </row>
    <row r="46" spans="1:28" ht="12.75">
      <c r="A46" s="402"/>
      <c r="B46" s="679"/>
      <c r="C46" s="677"/>
      <c r="D46" s="725" t="s">
        <v>26</v>
      </c>
      <c r="E46" s="363">
        <f>SUM(E45)</f>
        <v>1932</v>
      </c>
      <c r="F46" s="425">
        <f>SUM(F45)</f>
        <v>1978.99</v>
      </c>
      <c r="G46" s="364">
        <f>SUM(G45:G45)</f>
        <v>2000</v>
      </c>
      <c r="H46" s="364">
        <f>SUM(H45:H45)</f>
        <v>2000</v>
      </c>
      <c r="I46" s="364">
        <f>SUM(I45:I45)</f>
        <v>2000</v>
      </c>
      <c r="J46" s="364">
        <f>SUM(J45:J45)</f>
        <v>2000</v>
      </c>
      <c r="K46" s="403">
        <f>SUM(K45:K45)</f>
        <v>2000</v>
      </c>
      <c r="L46" s="18"/>
      <c r="M46" s="31"/>
      <c r="N46" s="18"/>
      <c r="O46" s="18"/>
      <c r="Q46" s="3"/>
      <c r="R46" s="18"/>
      <c r="S46" s="18"/>
      <c r="T46" s="18"/>
      <c r="U46" s="18"/>
      <c r="X46" s="2"/>
      <c r="Y46" s="2"/>
      <c r="Z46" s="2"/>
      <c r="AA46" s="2"/>
      <c r="AB46" s="2"/>
    </row>
    <row r="47" spans="1:28" ht="12.75">
      <c r="A47" s="408" t="s">
        <v>62</v>
      </c>
      <c r="B47" s="351"/>
      <c r="C47" s="351"/>
      <c r="D47" s="437" t="s">
        <v>63</v>
      </c>
      <c r="E47" s="363"/>
      <c r="F47" s="425"/>
      <c r="G47" s="364"/>
      <c r="H47" s="364"/>
      <c r="I47" s="364"/>
      <c r="J47" s="364"/>
      <c r="K47" s="403"/>
      <c r="L47" s="18"/>
      <c r="M47" s="31"/>
      <c r="N47" s="18"/>
      <c r="O47" s="18"/>
      <c r="Q47" s="3"/>
      <c r="R47" s="18"/>
      <c r="S47" s="18"/>
      <c r="T47" s="18"/>
      <c r="U47" s="18"/>
      <c r="X47" s="2"/>
      <c r="Y47" s="2"/>
      <c r="Z47" s="2"/>
      <c r="AA47" s="2"/>
      <c r="AB47" s="2"/>
    </row>
    <row r="48" spans="1:28" ht="12.75">
      <c r="A48" s="402"/>
      <c r="B48" s="351" t="s">
        <v>212</v>
      </c>
      <c r="C48" s="351">
        <v>630</v>
      </c>
      <c r="D48" s="438" t="s">
        <v>302</v>
      </c>
      <c r="E48" s="363">
        <v>2001.35</v>
      </c>
      <c r="F48" s="425">
        <v>3310</v>
      </c>
      <c r="G48" s="364">
        <v>6500</v>
      </c>
      <c r="H48" s="364">
        <v>6500</v>
      </c>
      <c r="I48" s="364">
        <v>4000</v>
      </c>
      <c r="J48" s="364">
        <v>4500</v>
      </c>
      <c r="K48" s="403">
        <v>4500</v>
      </c>
      <c r="L48" s="18"/>
      <c r="M48" s="31"/>
      <c r="N48" s="18"/>
      <c r="O48" s="18"/>
      <c r="Q48" s="3"/>
      <c r="R48" s="18"/>
      <c r="S48" s="18"/>
      <c r="T48" s="18"/>
      <c r="U48" s="18"/>
      <c r="X48" s="2"/>
      <c r="Y48" s="2"/>
      <c r="Z48" s="2"/>
      <c r="AA48" s="2"/>
      <c r="AB48" s="2"/>
    </row>
    <row r="49" spans="1:28" ht="12.75">
      <c r="A49" s="402"/>
      <c r="B49" s="679"/>
      <c r="C49" s="677"/>
      <c r="D49" s="725" t="s">
        <v>26</v>
      </c>
      <c r="E49" s="363">
        <f aca="true" t="shared" si="12" ref="E49:K49">SUM(E48:E48)</f>
        <v>2001.35</v>
      </c>
      <c r="F49" s="425">
        <f>SUM(F48:F48)</f>
        <v>3310</v>
      </c>
      <c r="G49" s="364">
        <f t="shared" si="12"/>
        <v>6500</v>
      </c>
      <c r="H49" s="364">
        <f t="shared" si="12"/>
        <v>6500</v>
      </c>
      <c r="I49" s="364">
        <f t="shared" si="12"/>
        <v>4000</v>
      </c>
      <c r="J49" s="364">
        <f t="shared" si="12"/>
        <v>4500</v>
      </c>
      <c r="K49" s="403">
        <f t="shared" si="12"/>
        <v>4500</v>
      </c>
      <c r="L49" s="18"/>
      <c r="M49" s="31"/>
      <c r="N49" s="18"/>
      <c r="O49" s="18"/>
      <c r="Q49" s="3"/>
      <c r="R49" s="18"/>
      <c r="S49" s="18"/>
      <c r="T49" s="18"/>
      <c r="U49" s="18"/>
      <c r="X49" s="2"/>
      <c r="Y49" s="2"/>
      <c r="Z49" s="2"/>
      <c r="AA49" s="2"/>
      <c r="AB49" s="2"/>
    </row>
    <row r="50" spans="1:28" ht="12.75">
      <c r="A50" s="401" t="s">
        <v>64</v>
      </c>
      <c r="B50" s="351"/>
      <c r="C50" s="351"/>
      <c r="D50" s="437" t="s">
        <v>65</v>
      </c>
      <c r="E50" s="363"/>
      <c r="F50" s="425"/>
      <c r="G50" s="364"/>
      <c r="H50" s="364"/>
      <c r="I50" s="364"/>
      <c r="J50" s="364"/>
      <c r="K50" s="403"/>
      <c r="L50" s="18"/>
      <c r="M50" s="31"/>
      <c r="N50" s="18"/>
      <c r="O50" s="18"/>
      <c r="Q50" s="3"/>
      <c r="R50" s="18"/>
      <c r="S50" s="18"/>
      <c r="T50" s="18"/>
      <c r="U50" s="18"/>
      <c r="X50" s="2"/>
      <c r="Y50" s="2"/>
      <c r="Z50" s="2"/>
      <c r="AA50" s="2"/>
      <c r="AB50" s="2"/>
    </row>
    <row r="51" spans="1:28" ht="12.75">
      <c r="A51" s="401"/>
      <c r="B51" s="351" t="s">
        <v>212</v>
      </c>
      <c r="C51" s="351">
        <v>630</v>
      </c>
      <c r="D51" s="438" t="s">
        <v>71</v>
      </c>
      <c r="E51" s="363">
        <v>14949.52</v>
      </c>
      <c r="F51" s="425">
        <v>12091.45</v>
      </c>
      <c r="G51" s="364">
        <v>15000</v>
      </c>
      <c r="H51" s="364">
        <v>15000</v>
      </c>
      <c r="I51" s="364">
        <v>15000</v>
      </c>
      <c r="J51" s="364">
        <v>15000</v>
      </c>
      <c r="K51" s="403">
        <v>15000</v>
      </c>
      <c r="L51" s="18"/>
      <c r="M51" s="31"/>
      <c r="N51" s="18"/>
      <c r="O51" s="18"/>
      <c r="Q51" s="3"/>
      <c r="R51" s="18"/>
      <c r="S51" s="18"/>
      <c r="T51" s="18"/>
      <c r="U51" s="18"/>
      <c r="X51" s="2"/>
      <c r="Y51" s="2"/>
      <c r="Z51" s="2"/>
      <c r="AA51" s="2"/>
      <c r="AB51" s="2"/>
    </row>
    <row r="52" spans="1:28" ht="12.75">
      <c r="A52" s="402"/>
      <c r="B52" s="679"/>
      <c r="C52" s="677"/>
      <c r="D52" s="725" t="s">
        <v>26</v>
      </c>
      <c r="E52" s="363">
        <f aca="true" t="shared" si="13" ref="E52:K52">SUM(E51:E51)</f>
        <v>14949.52</v>
      </c>
      <c r="F52" s="425">
        <f>SUM(F51:F51)</f>
        <v>12091.45</v>
      </c>
      <c r="G52" s="364">
        <f t="shared" si="13"/>
        <v>15000</v>
      </c>
      <c r="H52" s="364">
        <f t="shared" si="13"/>
        <v>15000</v>
      </c>
      <c r="I52" s="364">
        <f t="shared" si="13"/>
        <v>15000</v>
      </c>
      <c r="J52" s="364">
        <f t="shared" si="13"/>
        <v>15000</v>
      </c>
      <c r="K52" s="403">
        <f t="shared" si="13"/>
        <v>15000</v>
      </c>
      <c r="L52" s="18"/>
      <c r="M52" s="31"/>
      <c r="N52" s="18"/>
      <c r="O52" s="18"/>
      <c r="Q52" s="3"/>
      <c r="R52" s="18"/>
      <c r="S52" s="18"/>
      <c r="T52" s="18"/>
      <c r="U52" s="18"/>
      <c r="X52" s="2"/>
      <c r="Y52" s="2"/>
      <c r="Z52" s="2"/>
      <c r="AA52" s="2"/>
      <c r="AB52" s="2"/>
    </row>
    <row r="53" spans="1:28" ht="12.75">
      <c r="A53" s="401" t="s">
        <v>66</v>
      </c>
      <c r="B53" s="351"/>
      <c r="C53" s="351"/>
      <c r="D53" s="437" t="s">
        <v>67</v>
      </c>
      <c r="E53" s="365"/>
      <c r="F53" s="426"/>
      <c r="G53" s="366"/>
      <c r="H53" s="366"/>
      <c r="I53" s="366"/>
      <c r="J53" s="366"/>
      <c r="K53" s="404"/>
      <c r="L53" s="18"/>
      <c r="Q53" s="5"/>
      <c r="R53" s="11"/>
      <c r="S53" s="11"/>
      <c r="T53" s="11"/>
      <c r="U53" s="11"/>
      <c r="X53" s="2"/>
      <c r="Y53" s="2"/>
      <c r="Z53" s="2"/>
      <c r="AA53" s="2"/>
      <c r="AB53" s="2"/>
    </row>
    <row r="54" spans="1:28" ht="12.75">
      <c r="A54" s="401"/>
      <c r="B54" s="351" t="s">
        <v>31</v>
      </c>
      <c r="C54" s="369">
        <v>630</v>
      </c>
      <c r="D54" s="438" t="s">
        <v>250</v>
      </c>
      <c r="E54" s="363">
        <v>20929</v>
      </c>
      <c r="F54" s="425">
        <v>15195.6</v>
      </c>
      <c r="G54" s="364">
        <v>18000</v>
      </c>
      <c r="H54" s="364">
        <v>44475</v>
      </c>
      <c r="I54" s="364">
        <v>10000</v>
      </c>
      <c r="J54" s="364">
        <v>18000</v>
      </c>
      <c r="K54" s="403">
        <v>18000</v>
      </c>
      <c r="L54" s="18"/>
      <c r="M54" s="31"/>
      <c r="N54" s="18"/>
      <c r="O54" s="18"/>
      <c r="R54" s="18"/>
      <c r="S54" s="18"/>
      <c r="T54" s="18"/>
      <c r="U54" s="18"/>
      <c r="X54" s="2"/>
      <c r="Y54" s="2"/>
      <c r="Z54" s="2"/>
      <c r="AA54" s="2"/>
      <c r="AB54" s="2"/>
    </row>
    <row r="55" spans="1:28" ht="12.75">
      <c r="A55" s="402"/>
      <c r="B55" s="679"/>
      <c r="C55" s="677"/>
      <c r="D55" s="725" t="s">
        <v>26</v>
      </c>
      <c r="E55" s="363">
        <f aca="true" t="shared" si="14" ref="E55:K55">SUM(E54:E54)</f>
        <v>20929</v>
      </c>
      <c r="F55" s="425">
        <f>SUM(F54:F54)</f>
        <v>15195.6</v>
      </c>
      <c r="G55" s="364">
        <f t="shared" si="14"/>
        <v>18000</v>
      </c>
      <c r="H55" s="364">
        <f t="shared" si="14"/>
        <v>44475</v>
      </c>
      <c r="I55" s="364">
        <f t="shared" si="14"/>
        <v>10000</v>
      </c>
      <c r="J55" s="364">
        <f t="shared" si="14"/>
        <v>18000</v>
      </c>
      <c r="K55" s="403">
        <f t="shared" si="14"/>
        <v>18000</v>
      </c>
      <c r="M55" s="31"/>
      <c r="N55" s="18"/>
      <c r="O55" s="18"/>
      <c r="Q55" s="3"/>
      <c r="R55" s="18"/>
      <c r="S55" s="18"/>
      <c r="T55" s="18"/>
      <c r="U55" s="18"/>
      <c r="X55" s="2"/>
      <c r="Y55" s="2"/>
      <c r="Z55" s="2"/>
      <c r="AA55" s="2"/>
      <c r="AB55" s="2"/>
    </row>
    <row r="56" spans="1:28" ht="12.75">
      <c r="A56" s="401" t="s">
        <v>68</v>
      </c>
      <c r="B56" s="351"/>
      <c r="C56" s="351"/>
      <c r="D56" s="437" t="s">
        <v>259</v>
      </c>
      <c r="E56" s="363"/>
      <c r="F56" s="425"/>
      <c r="G56" s="364"/>
      <c r="H56" s="364"/>
      <c r="I56" s="364"/>
      <c r="J56" s="364"/>
      <c r="K56" s="403"/>
      <c r="L56" s="31"/>
      <c r="M56" s="31"/>
      <c r="N56" s="31"/>
      <c r="O56" s="31"/>
      <c r="Q56" s="22"/>
      <c r="R56" s="31"/>
      <c r="S56" s="31"/>
      <c r="T56" s="31"/>
      <c r="U56" s="31"/>
      <c r="X56" s="2"/>
      <c r="Y56" s="2"/>
      <c r="Z56" s="2"/>
      <c r="AA56" s="2"/>
      <c r="AB56" s="2"/>
    </row>
    <row r="57" spans="1:28" ht="12.75">
      <c r="A57" s="402"/>
      <c r="B57" s="351" t="s">
        <v>69</v>
      </c>
      <c r="C57" s="351">
        <v>610</v>
      </c>
      <c r="D57" s="438" t="s">
        <v>70</v>
      </c>
      <c r="E57" s="363">
        <v>540</v>
      </c>
      <c r="F57" s="425">
        <v>1440</v>
      </c>
      <c r="G57" s="364">
        <v>480</v>
      </c>
      <c r="H57" s="364">
        <v>480</v>
      </c>
      <c r="I57" s="364">
        <v>500</v>
      </c>
      <c r="J57" s="364">
        <v>1000</v>
      </c>
      <c r="K57" s="403"/>
      <c r="L57" s="18"/>
      <c r="M57" s="31"/>
      <c r="N57" s="18"/>
      <c r="O57" s="18"/>
      <c r="Q57" s="3"/>
      <c r="R57" s="18"/>
      <c r="S57" s="18"/>
      <c r="T57" s="18"/>
      <c r="U57" s="18"/>
      <c r="X57" s="2"/>
      <c r="Y57" s="2"/>
      <c r="Z57" s="2"/>
      <c r="AA57" s="2"/>
      <c r="AB57" s="2"/>
    </row>
    <row r="58" spans="1:28" ht="12.75">
      <c r="A58" s="402"/>
      <c r="B58" s="351" t="s">
        <v>69</v>
      </c>
      <c r="C58" s="351">
        <v>620</v>
      </c>
      <c r="D58" s="438" t="s">
        <v>30</v>
      </c>
      <c r="E58" s="363">
        <v>0</v>
      </c>
      <c r="F58" s="425">
        <v>625.58</v>
      </c>
      <c r="G58" s="364">
        <v>250</v>
      </c>
      <c r="H58" s="364">
        <v>2584</v>
      </c>
      <c r="I58" s="364">
        <v>2200</v>
      </c>
      <c r="J58" s="364">
        <v>600</v>
      </c>
      <c r="K58" s="403"/>
      <c r="L58" s="18"/>
      <c r="M58" s="31"/>
      <c r="N58" s="18"/>
      <c r="O58" s="18"/>
      <c r="Q58" s="3"/>
      <c r="R58" s="18"/>
      <c r="S58" s="18"/>
      <c r="T58" s="18"/>
      <c r="U58" s="18"/>
      <c r="X58" s="2"/>
      <c r="Y58" s="2"/>
      <c r="Z58" s="2"/>
      <c r="AA58" s="2"/>
      <c r="AB58" s="2"/>
    </row>
    <row r="59" spans="1:28" ht="12.75">
      <c r="A59" s="402"/>
      <c r="B59" s="351" t="s">
        <v>69</v>
      </c>
      <c r="C59" s="351">
        <v>630</v>
      </c>
      <c r="D59" s="438" t="s">
        <v>71</v>
      </c>
      <c r="E59" s="363">
        <v>3432.28</v>
      </c>
      <c r="F59" s="425">
        <v>9291.53</v>
      </c>
      <c r="G59" s="364">
        <v>3270</v>
      </c>
      <c r="H59" s="364">
        <v>14912</v>
      </c>
      <c r="I59" s="364">
        <v>7800</v>
      </c>
      <c r="J59" s="364">
        <v>10200</v>
      </c>
      <c r="K59" s="403"/>
      <c r="L59" s="18"/>
      <c r="M59" s="31"/>
      <c r="N59" s="18"/>
      <c r="O59" s="18"/>
      <c r="Q59" s="3"/>
      <c r="R59" s="18"/>
      <c r="S59" s="18"/>
      <c r="T59" s="18"/>
      <c r="U59" s="18"/>
      <c r="X59" s="2"/>
      <c r="Y59" s="2"/>
      <c r="Z59" s="2"/>
      <c r="AA59" s="2"/>
      <c r="AB59" s="2"/>
    </row>
    <row r="60" spans="1:28" ht="12.75">
      <c r="A60" s="402"/>
      <c r="B60" s="679"/>
      <c r="C60" s="677"/>
      <c r="D60" s="725" t="s">
        <v>26</v>
      </c>
      <c r="E60" s="363">
        <f aca="true" t="shared" si="15" ref="E60:K60">SUM(E57:E59)</f>
        <v>3972.28</v>
      </c>
      <c r="F60" s="425">
        <f>SUM(F57:F59)</f>
        <v>11357.11</v>
      </c>
      <c r="G60" s="364">
        <f t="shared" si="15"/>
        <v>4000</v>
      </c>
      <c r="H60" s="364">
        <f t="shared" si="15"/>
        <v>17976</v>
      </c>
      <c r="I60" s="364">
        <f t="shared" si="15"/>
        <v>10500</v>
      </c>
      <c r="J60" s="364">
        <f t="shared" si="15"/>
        <v>11800</v>
      </c>
      <c r="K60" s="403">
        <f t="shared" si="15"/>
        <v>0</v>
      </c>
      <c r="L60" s="18"/>
      <c r="M60" s="31"/>
      <c r="N60" s="18"/>
      <c r="O60" s="18"/>
      <c r="Q60" s="3"/>
      <c r="R60" s="18"/>
      <c r="S60" s="18"/>
      <c r="T60" s="18"/>
      <c r="U60" s="18"/>
      <c r="X60" s="2"/>
      <c r="Y60" s="2"/>
      <c r="Z60" s="2"/>
      <c r="AA60" s="2"/>
      <c r="AB60" s="2"/>
    </row>
    <row r="61" spans="1:28" ht="12.75">
      <c r="A61" s="405" t="s">
        <v>72</v>
      </c>
      <c r="B61" s="370"/>
      <c r="C61" s="370"/>
      <c r="D61" s="440" t="s">
        <v>73</v>
      </c>
      <c r="E61" s="371">
        <f aca="true" t="shared" si="16" ref="E61:K61">E67+E76+E80+E83+E88+E92+E95+E72</f>
        <v>128477.65000000001</v>
      </c>
      <c r="F61" s="428">
        <f t="shared" si="16"/>
        <v>148490.65</v>
      </c>
      <c r="G61" s="372">
        <f t="shared" si="16"/>
        <v>201533</v>
      </c>
      <c r="H61" s="372">
        <f t="shared" si="16"/>
        <v>194233</v>
      </c>
      <c r="I61" s="373">
        <f t="shared" si="16"/>
        <v>200577</v>
      </c>
      <c r="J61" s="373">
        <f t="shared" si="16"/>
        <v>202777</v>
      </c>
      <c r="K61" s="406">
        <f t="shared" si="16"/>
        <v>202777</v>
      </c>
      <c r="L61" s="29"/>
      <c r="M61" s="41"/>
      <c r="N61" s="29"/>
      <c r="O61" s="29"/>
      <c r="Q61" s="13"/>
      <c r="R61" s="29"/>
      <c r="S61" s="29"/>
      <c r="T61" s="29"/>
      <c r="U61" s="29"/>
      <c r="X61" s="2"/>
      <c r="Y61" s="2"/>
      <c r="Z61" s="2"/>
      <c r="AA61" s="2"/>
      <c r="AB61" s="2"/>
    </row>
    <row r="62" spans="1:28" ht="12.75">
      <c r="A62" s="401" t="s">
        <v>74</v>
      </c>
      <c r="B62" s="351"/>
      <c r="C62" s="351"/>
      <c r="D62" s="437" t="s">
        <v>75</v>
      </c>
      <c r="E62" s="365"/>
      <c r="F62" s="426"/>
      <c r="G62" s="366"/>
      <c r="H62" s="366"/>
      <c r="I62" s="366"/>
      <c r="J62" s="366"/>
      <c r="K62" s="404"/>
      <c r="Q62" s="5"/>
      <c r="R62" s="11"/>
      <c r="S62" s="11"/>
      <c r="T62" s="11"/>
      <c r="U62" s="11"/>
      <c r="X62" s="2"/>
      <c r="Y62" s="2"/>
      <c r="Z62" s="2"/>
      <c r="AA62" s="2"/>
      <c r="AB62" s="2"/>
    </row>
    <row r="63" spans="1:28" ht="12.75">
      <c r="A63" s="402"/>
      <c r="B63" s="351" t="s">
        <v>76</v>
      </c>
      <c r="C63" s="351">
        <v>610</v>
      </c>
      <c r="D63" s="438" t="s">
        <v>34</v>
      </c>
      <c r="E63" s="337">
        <v>7388.87</v>
      </c>
      <c r="F63" s="424">
        <v>12792.57</v>
      </c>
      <c r="G63" s="338">
        <v>13400</v>
      </c>
      <c r="H63" s="338">
        <v>10900</v>
      </c>
      <c r="I63" s="338">
        <v>13920</v>
      </c>
      <c r="J63" s="338">
        <v>14000</v>
      </c>
      <c r="K63" s="339">
        <v>14000</v>
      </c>
      <c r="L63" s="17"/>
      <c r="M63" s="33"/>
      <c r="N63" s="17"/>
      <c r="O63" s="17"/>
      <c r="Q63" s="4"/>
      <c r="R63" s="17"/>
      <c r="S63" s="17"/>
      <c r="T63" s="17"/>
      <c r="U63" s="17"/>
      <c r="X63" s="2"/>
      <c r="Y63" s="2"/>
      <c r="Z63" s="2"/>
      <c r="AA63" s="2"/>
      <c r="AB63" s="2"/>
    </row>
    <row r="64" spans="1:28" ht="12.75">
      <c r="A64" s="402"/>
      <c r="B64" s="351" t="s">
        <v>76</v>
      </c>
      <c r="C64" s="351">
        <v>620</v>
      </c>
      <c r="D64" s="438" t="s">
        <v>30</v>
      </c>
      <c r="E64" s="367">
        <v>2921.68</v>
      </c>
      <c r="F64" s="427">
        <v>4619.17</v>
      </c>
      <c r="G64" s="366">
        <v>5130</v>
      </c>
      <c r="H64" s="366">
        <v>4430</v>
      </c>
      <c r="I64" s="366">
        <v>5280</v>
      </c>
      <c r="J64" s="366">
        <v>5300</v>
      </c>
      <c r="K64" s="404">
        <v>5300</v>
      </c>
      <c r="L64" s="16"/>
      <c r="N64" s="16"/>
      <c r="O64" s="16"/>
      <c r="Q64" s="9"/>
      <c r="R64" s="16"/>
      <c r="S64" s="16"/>
      <c r="T64" s="16"/>
      <c r="U64" s="16"/>
      <c r="X64" s="2"/>
      <c r="Y64" s="2"/>
      <c r="Z64" s="2"/>
      <c r="AA64" s="2"/>
      <c r="AB64" s="2"/>
    </row>
    <row r="65" spans="1:28" ht="12.75">
      <c r="A65" s="402"/>
      <c r="B65" s="351" t="s">
        <v>76</v>
      </c>
      <c r="C65" s="351">
        <v>630</v>
      </c>
      <c r="D65" s="438" t="s">
        <v>71</v>
      </c>
      <c r="E65" s="363">
        <v>1744.45</v>
      </c>
      <c r="F65" s="425">
        <v>2306.43</v>
      </c>
      <c r="G65" s="364">
        <v>2837</v>
      </c>
      <c r="H65" s="364">
        <v>2637</v>
      </c>
      <c r="I65" s="364">
        <v>2892</v>
      </c>
      <c r="J65" s="364">
        <v>2892</v>
      </c>
      <c r="K65" s="403">
        <v>2892</v>
      </c>
      <c r="L65" s="18"/>
      <c r="M65" s="31"/>
      <c r="N65" s="18"/>
      <c r="O65" s="18"/>
      <c r="Q65" s="3"/>
      <c r="R65" s="18"/>
      <c r="S65" s="18"/>
      <c r="T65" s="18"/>
      <c r="U65" s="18"/>
      <c r="X65" s="2"/>
      <c r="Y65" s="2"/>
      <c r="Z65" s="2"/>
      <c r="AA65" s="2"/>
      <c r="AB65" s="2"/>
    </row>
    <row r="66" spans="1:28" ht="12.75">
      <c r="A66" s="402"/>
      <c r="B66" s="351" t="s">
        <v>76</v>
      </c>
      <c r="C66" s="351">
        <v>640</v>
      </c>
      <c r="D66" s="438" t="s">
        <v>202</v>
      </c>
      <c r="E66" s="363">
        <v>57.84</v>
      </c>
      <c r="F66" s="425"/>
      <c r="G66" s="366"/>
      <c r="H66" s="366"/>
      <c r="I66" s="364"/>
      <c r="J66" s="364"/>
      <c r="K66" s="403"/>
      <c r="L66" s="18"/>
      <c r="M66" s="31"/>
      <c r="N66" s="18"/>
      <c r="O66" s="18"/>
      <c r="Q66" s="3"/>
      <c r="R66" s="18"/>
      <c r="S66" s="18"/>
      <c r="T66" s="18"/>
      <c r="U66" s="18"/>
      <c r="X66" s="2"/>
      <c r="Y66" s="2"/>
      <c r="Z66" s="2"/>
      <c r="AA66" s="2"/>
      <c r="AB66" s="2"/>
    </row>
    <row r="67" spans="1:28" ht="12.75">
      <c r="A67" s="402"/>
      <c r="B67" s="679"/>
      <c r="C67" s="677"/>
      <c r="D67" s="725" t="s">
        <v>26</v>
      </c>
      <c r="E67" s="363">
        <f>SUM(E63:E66)</f>
        <v>12112.84</v>
      </c>
      <c r="F67" s="425">
        <f aca="true" t="shared" si="17" ref="F67:K67">SUM(F63:F65)</f>
        <v>19718.17</v>
      </c>
      <c r="G67" s="364">
        <f t="shared" si="17"/>
        <v>21367</v>
      </c>
      <c r="H67" s="364">
        <f t="shared" si="17"/>
        <v>17967</v>
      </c>
      <c r="I67" s="364">
        <f t="shared" si="17"/>
        <v>22092</v>
      </c>
      <c r="J67" s="364">
        <f t="shared" si="17"/>
        <v>22192</v>
      </c>
      <c r="K67" s="403">
        <f t="shared" si="17"/>
        <v>22192</v>
      </c>
      <c r="L67" s="18"/>
      <c r="M67" s="31"/>
      <c r="N67" s="18"/>
      <c r="O67" s="18"/>
      <c r="Q67" s="3"/>
      <c r="R67" s="18"/>
      <c r="S67" s="18"/>
      <c r="T67" s="18"/>
      <c r="U67" s="18"/>
      <c r="X67" s="2"/>
      <c r="Y67" s="2"/>
      <c r="Z67" s="2"/>
      <c r="AA67" s="2"/>
      <c r="AB67" s="2"/>
    </row>
    <row r="68" spans="1:28" ht="12.75">
      <c r="A68" s="401" t="s">
        <v>77</v>
      </c>
      <c r="B68" s="351"/>
      <c r="C68" s="351"/>
      <c r="D68" s="439" t="s">
        <v>78</v>
      </c>
      <c r="E68" s="365"/>
      <c r="F68" s="426"/>
      <c r="G68" s="366"/>
      <c r="H68" s="366"/>
      <c r="I68" s="366"/>
      <c r="J68" s="366"/>
      <c r="K68" s="404"/>
      <c r="Q68" s="5"/>
      <c r="R68" s="11"/>
      <c r="S68" s="11"/>
      <c r="T68" s="11"/>
      <c r="U68" s="11"/>
      <c r="X68" s="2"/>
      <c r="Y68" s="2"/>
      <c r="Z68" s="2"/>
      <c r="AA68" s="2"/>
      <c r="AB68" s="2"/>
    </row>
    <row r="69" spans="1:28" ht="12.75">
      <c r="A69" s="402" t="s">
        <v>221</v>
      </c>
      <c r="B69" s="351"/>
      <c r="C69" s="351"/>
      <c r="D69" s="439" t="s">
        <v>222</v>
      </c>
      <c r="E69" s="367"/>
      <c r="F69" s="427"/>
      <c r="G69" s="366"/>
      <c r="H69" s="366"/>
      <c r="I69" s="366"/>
      <c r="J69" s="366"/>
      <c r="K69" s="404"/>
      <c r="L69" s="5"/>
      <c r="N69" s="5"/>
      <c r="R69" s="5"/>
      <c r="S69" s="5"/>
      <c r="T69" s="5"/>
      <c r="U69" s="5"/>
      <c r="X69" s="2"/>
      <c r="Y69" s="2"/>
      <c r="Z69" s="2"/>
      <c r="AA69" s="2"/>
      <c r="AB69" s="2"/>
    </row>
    <row r="70" spans="1:28" ht="12.75">
      <c r="A70" s="401"/>
      <c r="B70" s="351" t="s">
        <v>212</v>
      </c>
      <c r="C70" s="351">
        <v>610</v>
      </c>
      <c r="D70" s="438" t="s">
        <v>34</v>
      </c>
      <c r="E70" s="367">
        <v>851</v>
      </c>
      <c r="F70" s="427">
        <v>199</v>
      </c>
      <c r="G70" s="366">
        <v>851</v>
      </c>
      <c r="H70" s="366">
        <v>851</v>
      </c>
      <c r="I70" s="366">
        <v>370</v>
      </c>
      <c r="J70" s="366">
        <v>370</v>
      </c>
      <c r="K70" s="404">
        <v>370</v>
      </c>
      <c r="R70" s="11"/>
      <c r="S70" s="11"/>
      <c r="T70" s="5"/>
      <c r="U70" s="5"/>
      <c r="X70" s="2"/>
      <c r="Y70" s="2"/>
      <c r="Z70" s="2"/>
      <c r="AA70" s="2"/>
      <c r="AB70" s="2"/>
    </row>
    <row r="71" spans="1:28" ht="12.75">
      <c r="A71" s="401"/>
      <c r="B71" s="351" t="s">
        <v>212</v>
      </c>
      <c r="C71" s="351">
        <v>620</v>
      </c>
      <c r="D71" s="438" t="s">
        <v>30</v>
      </c>
      <c r="E71" s="367">
        <v>295</v>
      </c>
      <c r="F71" s="427">
        <v>68.6</v>
      </c>
      <c r="G71" s="366">
        <v>295</v>
      </c>
      <c r="H71" s="366">
        <v>295</v>
      </c>
      <c r="I71" s="366">
        <v>130</v>
      </c>
      <c r="J71" s="366">
        <v>130</v>
      </c>
      <c r="K71" s="404">
        <v>130</v>
      </c>
      <c r="R71" s="11"/>
      <c r="S71" s="11"/>
      <c r="T71" s="5"/>
      <c r="U71" s="5"/>
      <c r="X71" s="2"/>
      <c r="Y71" s="2"/>
      <c r="Z71" s="2"/>
      <c r="AA71" s="2"/>
      <c r="AB71" s="2"/>
    </row>
    <row r="72" spans="1:28" ht="12.75">
      <c r="A72" s="402"/>
      <c r="B72" s="679"/>
      <c r="C72" s="677"/>
      <c r="D72" s="725" t="s">
        <v>26</v>
      </c>
      <c r="E72" s="367">
        <f aca="true" t="shared" si="18" ref="E72:K72">SUM(E70:E71)</f>
        <v>1146</v>
      </c>
      <c r="F72" s="427">
        <f>SUM(F70:F71)</f>
        <v>267.6</v>
      </c>
      <c r="G72" s="366">
        <f t="shared" si="18"/>
        <v>1146</v>
      </c>
      <c r="H72" s="366">
        <f t="shared" si="18"/>
        <v>1146</v>
      </c>
      <c r="I72" s="366">
        <f t="shared" si="18"/>
        <v>500</v>
      </c>
      <c r="J72" s="366">
        <f t="shared" si="18"/>
        <v>500</v>
      </c>
      <c r="K72" s="404">
        <f t="shared" si="18"/>
        <v>500</v>
      </c>
      <c r="R72" s="11"/>
      <c r="S72" s="11"/>
      <c r="T72" s="5"/>
      <c r="U72" s="5"/>
      <c r="X72" s="2"/>
      <c r="Y72" s="2"/>
      <c r="Z72" s="2"/>
      <c r="AA72" s="2"/>
      <c r="AB72" s="2"/>
    </row>
    <row r="73" spans="1:28" ht="12.75">
      <c r="A73" s="402" t="s">
        <v>79</v>
      </c>
      <c r="B73" s="351"/>
      <c r="C73" s="351"/>
      <c r="D73" s="439" t="s">
        <v>80</v>
      </c>
      <c r="E73" s="365"/>
      <c r="F73" s="426"/>
      <c r="G73" s="366"/>
      <c r="H73" s="366"/>
      <c r="I73" s="366"/>
      <c r="J73" s="366"/>
      <c r="K73" s="404"/>
      <c r="Q73" s="5"/>
      <c r="R73" s="11"/>
      <c r="S73" s="11"/>
      <c r="T73" s="11"/>
      <c r="U73" s="11"/>
      <c r="X73" s="2"/>
      <c r="Y73" s="2"/>
      <c r="Z73" s="2"/>
      <c r="AA73" s="2"/>
      <c r="AB73" s="2"/>
    </row>
    <row r="74" spans="1:28" ht="12.75">
      <c r="A74" s="402"/>
      <c r="B74" s="351" t="s">
        <v>212</v>
      </c>
      <c r="C74" s="351">
        <v>610</v>
      </c>
      <c r="D74" s="438" t="s">
        <v>34</v>
      </c>
      <c r="E74" s="337">
        <v>1838</v>
      </c>
      <c r="F74" s="424">
        <v>1825</v>
      </c>
      <c r="G74" s="338">
        <v>1900</v>
      </c>
      <c r="H74" s="338">
        <v>1900</v>
      </c>
      <c r="I74" s="338">
        <v>1900</v>
      </c>
      <c r="J74" s="338">
        <v>1900</v>
      </c>
      <c r="K74" s="339">
        <v>1900</v>
      </c>
      <c r="L74" s="17"/>
      <c r="M74" s="33"/>
      <c r="N74" s="17"/>
      <c r="O74" s="17"/>
      <c r="Q74" s="4"/>
      <c r="R74" s="17"/>
      <c r="S74" s="17"/>
      <c r="T74" s="17"/>
      <c r="U74" s="17"/>
      <c r="X74" s="2"/>
      <c r="Y74" s="2"/>
      <c r="Z74" s="2"/>
      <c r="AA74" s="2"/>
      <c r="AB74" s="2"/>
    </row>
    <row r="75" spans="1:28" ht="12.75">
      <c r="A75" s="402"/>
      <c r="B75" s="351" t="s">
        <v>212</v>
      </c>
      <c r="C75" s="351">
        <v>620</v>
      </c>
      <c r="D75" s="438" t="s">
        <v>30</v>
      </c>
      <c r="E75" s="337">
        <v>641.95</v>
      </c>
      <c r="F75" s="424">
        <v>639.77</v>
      </c>
      <c r="G75" s="338">
        <v>665</v>
      </c>
      <c r="H75" s="338">
        <v>665</v>
      </c>
      <c r="I75" s="338">
        <v>665</v>
      </c>
      <c r="J75" s="338">
        <v>665</v>
      </c>
      <c r="K75" s="339">
        <v>665</v>
      </c>
      <c r="L75" s="17"/>
      <c r="M75" s="33"/>
      <c r="N75" s="17"/>
      <c r="O75" s="17"/>
      <c r="Q75" s="4"/>
      <c r="R75" s="17"/>
      <c r="S75" s="17"/>
      <c r="T75" s="17"/>
      <c r="U75" s="17"/>
      <c r="X75" s="2"/>
      <c r="Y75" s="2"/>
      <c r="Z75" s="2"/>
      <c r="AA75" s="2"/>
      <c r="AB75" s="2"/>
    </row>
    <row r="76" spans="1:28" ht="12.75">
      <c r="A76" s="402"/>
      <c r="B76" s="679"/>
      <c r="C76" s="677"/>
      <c r="D76" s="725" t="s">
        <v>26</v>
      </c>
      <c r="E76" s="337">
        <f aca="true" t="shared" si="19" ref="E76:K76">SUM(E74:E75)</f>
        <v>2479.95</v>
      </c>
      <c r="F76" s="424">
        <f>SUM(F74:F75)</f>
        <v>2464.77</v>
      </c>
      <c r="G76" s="338">
        <f t="shared" si="19"/>
        <v>2565</v>
      </c>
      <c r="H76" s="338">
        <f t="shared" si="19"/>
        <v>2565</v>
      </c>
      <c r="I76" s="338">
        <f t="shared" si="19"/>
        <v>2565</v>
      </c>
      <c r="J76" s="338">
        <f t="shared" si="19"/>
        <v>2565</v>
      </c>
      <c r="K76" s="339">
        <f t="shared" si="19"/>
        <v>2565</v>
      </c>
      <c r="L76" s="17"/>
      <c r="M76" s="33"/>
      <c r="N76" s="17"/>
      <c r="O76" s="17"/>
      <c r="Q76" s="4"/>
      <c r="R76" s="17"/>
      <c r="S76" s="17"/>
      <c r="T76" s="17"/>
      <c r="U76" s="17"/>
      <c r="X76" s="2"/>
      <c r="Y76" s="2"/>
      <c r="Z76" s="2"/>
      <c r="AA76" s="2"/>
      <c r="AB76" s="2"/>
    </row>
    <row r="77" spans="1:28" ht="12.75">
      <c r="A77" s="401" t="s">
        <v>81</v>
      </c>
      <c r="B77" s="352"/>
      <c r="C77" s="352"/>
      <c r="D77" s="439" t="s">
        <v>82</v>
      </c>
      <c r="E77" s="337"/>
      <c r="F77" s="424"/>
      <c r="G77" s="338"/>
      <c r="H77" s="338"/>
      <c r="I77" s="338"/>
      <c r="J77" s="338"/>
      <c r="K77" s="339"/>
      <c r="L77" s="17"/>
      <c r="M77" s="33"/>
      <c r="N77" s="17"/>
      <c r="O77" s="17"/>
      <c r="Q77" s="4"/>
      <c r="R77" s="17"/>
      <c r="S77" s="17"/>
      <c r="T77" s="17"/>
      <c r="U77" s="17"/>
      <c r="X77" s="2"/>
      <c r="Y77" s="2"/>
      <c r="Z77" s="2"/>
      <c r="AA77" s="2"/>
      <c r="AB77" s="2"/>
    </row>
    <row r="78" spans="1:28" ht="12.75">
      <c r="A78" s="402" t="s">
        <v>83</v>
      </c>
      <c r="B78" s="351"/>
      <c r="C78" s="351"/>
      <c r="D78" s="439" t="s">
        <v>84</v>
      </c>
      <c r="E78" s="337"/>
      <c r="F78" s="424"/>
      <c r="G78" s="338"/>
      <c r="H78" s="338"/>
      <c r="I78" s="338"/>
      <c r="J78" s="338"/>
      <c r="K78" s="339"/>
      <c r="L78" s="17"/>
      <c r="M78" s="33"/>
      <c r="N78" s="17"/>
      <c r="O78" s="17"/>
      <c r="Q78" s="4"/>
      <c r="R78" s="17"/>
      <c r="S78" s="17"/>
      <c r="T78" s="17"/>
      <c r="U78" s="17"/>
      <c r="X78" s="2"/>
      <c r="Y78" s="2"/>
      <c r="Z78" s="2"/>
      <c r="AA78" s="2"/>
      <c r="AB78" s="2"/>
    </row>
    <row r="79" spans="1:28" ht="12.75">
      <c r="A79" s="402"/>
      <c r="B79" s="351" t="s">
        <v>52</v>
      </c>
      <c r="C79" s="375">
        <v>630</v>
      </c>
      <c r="D79" s="438" t="s">
        <v>303</v>
      </c>
      <c r="E79" s="337">
        <v>18350</v>
      </c>
      <c r="F79" s="424">
        <v>18525</v>
      </c>
      <c r="G79" s="338">
        <v>19700</v>
      </c>
      <c r="H79" s="338">
        <v>19700</v>
      </c>
      <c r="I79" s="338">
        <v>19700</v>
      </c>
      <c r="J79" s="338">
        <v>20000</v>
      </c>
      <c r="K79" s="339">
        <v>20000</v>
      </c>
      <c r="L79" s="17"/>
      <c r="M79" s="33"/>
      <c r="N79" s="17"/>
      <c r="O79" s="17"/>
      <c r="Q79" s="4"/>
      <c r="R79" s="17"/>
      <c r="S79" s="17"/>
      <c r="T79" s="17"/>
      <c r="U79" s="17"/>
      <c r="X79" s="2"/>
      <c r="Y79" s="2"/>
      <c r="Z79" s="2"/>
      <c r="AA79" s="2"/>
      <c r="AB79" s="2"/>
    </row>
    <row r="80" spans="1:28" ht="12.75">
      <c r="A80" s="402"/>
      <c r="B80" s="679"/>
      <c r="C80" s="677"/>
      <c r="D80" s="725" t="s">
        <v>26</v>
      </c>
      <c r="E80" s="367">
        <f aca="true" t="shared" si="20" ref="E80:K80">SUM(E79:E79)</f>
        <v>18350</v>
      </c>
      <c r="F80" s="427">
        <f t="shared" si="20"/>
        <v>18525</v>
      </c>
      <c r="G80" s="366">
        <f t="shared" si="20"/>
        <v>19700</v>
      </c>
      <c r="H80" s="366">
        <f t="shared" si="20"/>
        <v>19700</v>
      </c>
      <c r="I80" s="366">
        <f t="shared" si="20"/>
        <v>19700</v>
      </c>
      <c r="J80" s="366">
        <f t="shared" si="20"/>
        <v>20000</v>
      </c>
      <c r="K80" s="404">
        <f t="shared" si="20"/>
        <v>20000</v>
      </c>
      <c r="L80" s="16"/>
      <c r="N80" s="16"/>
      <c r="O80" s="16"/>
      <c r="Q80" s="9"/>
      <c r="R80" s="16"/>
      <c r="S80" s="16"/>
      <c r="T80" s="16"/>
      <c r="U80" s="16"/>
      <c r="X80" s="2"/>
      <c r="Y80" s="2"/>
      <c r="Z80" s="2"/>
      <c r="AA80" s="2"/>
      <c r="AB80" s="2"/>
    </row>
    <row r="81" spans="1:28" ht="12.75">
      <c r="A81" s="409" t="s">
        <v>85</v>
      </c>
      <c r="B81" s="369"/>
      <c r="C81" s="369"/>
      <c r="D81" s="441" t="s">
        <v>86</v>
      </c>
      <c r="E81" s="337"/>
      <c r="F81" s="424"/>
      <c r="G81" s="338"/>
      <c r="H81" s="338"/>
      <c r="I81" s="338"/>
      <c r="J81" s="338"/>
      <c r="K81" s="339"/>
      <c r="L81" s="17"/>
      <c r="M81" s="33"/>
      <c r="N81" s="17"/>
      <c r="O81" s="17"/>
      <c r="Q81" s="4"/>
      <c r="R81" s="17"/>
      <c r="S81" s="17"/>
      <c r="T81" s="17"/>
      <c r="U81" s="17"/>
      <c r="X81" s="2"/>
      <c r="Y81" s="2"/>
      <c r="Z81" s="2"/>
      <c r="AA81" s="2"/>
      <c r="AB81" s="2"/>
    </row>
    <row r="82" spans="1:28" ht="12.75">
      <c r="A82" s="402"/>
      <c r="B82" s="351" t="s">
        <v>52</v>
      </c>
      <c r="C82" s="375">
        <v>630</v>
      </c>
      <c r="D82" s="438" t="s">
        <v>304</v>
      </c>
      <c r="E82" s="337">
        <v>0</v>
      </c>
      <c r="F82" s="424">
        <v>598.2</v>
      </c>
      <c r="G82" s="338">
        <v>1000</v>
      </c>
      <c r="H82" s="338">
        <v>1500</v>
      </c>
      <c r="I82" s="338">
        <v>1500</v>
      </c>
      <c r="J82" s="338">
        <v>1500</v>
      </c>
      <c r="K82" s="339">
        <v>1500</v>
      </c>
      <c r="L82" s="17"/>
      <c r="M82" s="33"/>
      <c r="N82" s="17"/>
      <c r="O82" s="17"/>
      <c r="Q82" s="4"/>
      <c r="R82" s="17"/>
      <c r="S82" s="17"/>
      <c r="T82" s="17"/>
      <c r="U82" s="17"/>
      <c r="X82" s="2"/>
      <c r="Y82" s="2"/>
      <c r="Z82" s="2"/>
      <c r="AA82" s="2"/>
      <c r="AB82" s="2"/>
    </row>
    <row r="83" spans="1:28" ht="12.75">
      <c r="A83" s="402"/>
      <c r="B83" s="679"/>
      <c r="C83" s="677"/>
      <c r="D83" s="725" t="s">
        <v>26</v>
      </c>
      <c r="E83" s="337">
        <f aca="true" t="shared" si="21" ref="E83:K83">SUM(E82)</f>
        <v>0</v>
      </c>
      <c r="F83" s="424">
        <f>SUM(F82)</f>
        <v>598.2</v>
      </c>
      <c r="G83" s="338">
        <f t="shared" si="21"/>
        <v>1000</v>
      </c>
      <c r="H83" s="338">
        <f t="shared" si="21"/>
        <v>1500</v>
      </c>
      <c r="I83" s="338">
        <f t="shared" si="21"/>
        <v>1500</v>
      </c>
      <c r="J83" s="338">
        <f t="shared" si="21"/>
        <v>1500</v>
      </c>
      <c r="K83" s="339">
        <f t="shared" si="21"/>
        <v>1500</v>
      </c>
      <c r="L83" s="17"/>
      <c r="M83" s="33"/>
      <c r="N83" s="17"/>
      <c r="O83" s="17"/>
      <c r="Q83" s="4"/>
      <c r="R83" s="17"/>
      <c r="S83" s="17"/>
      <c r="T83" s="17"/>
      <c r="U83" s="17"/>
      <c r="X83" s="2"/>
      <c r="Y83" s="2"/>
      <c r="Z83" s="2"/>
      <c r="AA83" s="2"/>
      <c r="AB83" s="2"/>
    </row>
    <row r="84" spans="1:28" ht="12.75">
      <c r="A84" s="401" t="s">
        <v>87</v>
      </c>
      <c r="B84" s="351"/>
      <c r="C84" s="351"/>
      <c r="D84" s="439" t="s">
        <v>88</v>
      </c>
      <c r="E84" s="337"/>
      <c r="F84" s="424"/>
      <c r="G84" s="338"/>
      <c r="H84" s="338"/>
      <c r="I84" s="338"/>
      <c r="J84" s="338"/>
      <c r="K84" s="339"/>
      <c r="L84" s="17"/>
      <c r="M84" s="33"/>
      <c r="N84" s="17"/>
      <c r="O84" s="17"/>
      <c r="Q84" s="4"/>
      <c r="R84" s="17"/>
      <c r="S84" s="17"/>
      <c r="T84" s="17"/>
      <c r="U84" s="17"/>
      <c r="X84" s="2"/>
      <c r="Y84" s="2"/>
      <c r="Z84" s="2"/>
      <c r="AA84" s="2"/>
      <c r="AB84" s="2"/>
    </row>
    <row r="85" spans="1:28" ht="12.75">
      <c r="A85" s="402"/>
      <c r="B85" s="351" t="s">
        <v>89</v>
      </c>
      <c r="C85" s="351">
        <v>610</v>
      </c>
      <c r="D85" s="438" t="s">
        <v>34</v>
      </c>
      <c r="E85" s="337">
        <v>41289.18</v>
      </c>
      <c r="F85" s="424">
        <v>47508.5</v>
      </c>
      <c r="G85" s="338">
        <v>77600</v>
      </c>
      <c r="H85" s="338">
        <v>73470</v>
      </c>
      <c r="I85" s="338">
        <v>75500</v>
      </c>
      <c r="J85" s="338">
        <v>76000</v>
      </c>
      <c r="K85" s="339">
        <v>76000</v>
      </c>
      <c r="L85" s="17"/>
      <c r="M85" s="33"/>
      <c r="N85" s="17"/>
      <c r="O85" s="17"/>
      <c r="Q85" s="4"/>
      <c r="R85" s="17"/>
      <c r="S85" s="17"/>
      <c r="T85" s="17"/>
      <c r="U85" s="17"/>
      <c r="X85" s="2"/>
      <c r="Y85" s="2"/>
      <c r="Z85" s="2"/>
      <c r="AA85" s="2"/>
      <c r="AB85" s="2"/>
    </row>
    <row r="86" spans="1:28" ht="12.75">
      <c r="A86" s="402"/>
      <c r="B86" s="351" t="s">
        <v>89</v>
      </c>
      <c r="C86" s="351">
        <v>620</v>
      </c>
      <c r="D86" s="438" t="s">
        <v>30</v>
      </c>
      <c r="E86" s="337">
        <v>15283.46</v>
      </c>
      <c r="F86" s="424">
        <v>18209.77</v>
      </c>
      <c r="G86" s="338">
        <v>29450</v>
      </c>
      <c r="H86" s="338">
        <v>28120</v>
      </c>
      <c r="I86" s="338">
        <v>28900</v>
      </c>
      <c r="J86" s="338">
        <v>28900</v>
      </c>
      <c r="K86" s="339">
        <v>28900</v>
      </c>
      <c r="L86" s="17"/>
      <c r="M86" s="33"/>
      <c r="N86" s="17"/>
      <c r="O86" s="17"/>
      <c r="Q86" s="4"/>
      <c r="R86" s="17"/>
      <c r="S86" s="17"/>
      <c r="T86" s="17"/>
      <c r="U86" s="17"/>
      <c r="X86" s="2"/>
      <c r="Y86" s="2"/>
      <c r="Z86" s="2"/>
      <c r="AA86" s="2"/>
      <c r="AB86" s="2"/>
    </row>
    <row r="87" spans="1:28" ht="12.75">
      <c r="A87" s="402"/>
      <c r="B87" s="351" t="s">
        <v>89</v>
      </c>
      <c r="C87" s="351">
        <v>630</v>
      </c>
      <c r="D87" s="438" t="s">
        <v>71</v>
      </c>
      <c r="E87" s="337">
        <v>8467.79</v>
      </c>
      <c r="F87" s="424">
        <v>9362.98</v>
      </c>
      <c r="G87" s="338">
        <v>13985</v>
      </c>
      <c r="H87" s="338">
        <v>15045</v>
      </c>
      <c r="I87" s="338">
        <v>14100</v>
      </c>
      <c r="J87" s="338">
        <v>14100</v>
      </c>
      <c r="K87" s="339">
        <v>14100</v>
      </c>
      <c r="L87" s="17"/>
      <c r="M87" s="33"/>
      <c r="N87" s="17"/>
      <c r="O87" s="17"/>
      <c r="Q87" s="4"/>
      <c r="R87" s="17"/>
      <c r="S87" s="17"/>
      <c r="T87" s="17"/>
      <c r="U87" s="17"/>
      <c r="X87" s="2"/>
      <c r="Y87" s="2"/>
      <c r="Z87" s="2"/>
      <c r="AA87" s="2"/>
      <c r="AB87" s="2"/>
    </row>
    <row r="88" spans="1:28" ht="12.75">
      <c r="A88" s="402"/>
      <c r="B88" s="679"/>
      <c r="C88" s="677"/>
      <c r="D88" s="725" t="s">
        <v>26</v>
      </c>
      <c r="E88" s="337">
        <f aca="true" t="shared" si="22" ref="E88:K88">SUM(E85:E87)</f>
        <v>65040.43</v>
      </c>
      <c r="F88" s="424">
        <f t="shared" si="22"/>
        <v>75081.25</v>
      </c>
      <c r="G88" s="338">
        <f t="shared" si="22"/>
        <v>121035</v>
      </c>
      <c r="H88" s="338">
        <f t="shared" si="22"/>
        <v>116635</v>
      </c>
      <c r="I88" s="338">
        <f t="shared" si="22"/>
        <v>118500</v>
      </c>
      <c r="J88" s="338">
        <f t="shared" si="22"/>
        <v>119000</v>
      </c>
      <c r="K88" s="339">
        <f t="shared" si="22"/>
        <v>119000</v>
      </c>
      <c r="L88" s="17"/>
      <c r="M88" s="33"/>
      <c r="N88" s="17"/>
      <c r="O88" s="17"/>
      <c r="Q88" s="4"/>
      <c r="R88" s="17"/>
      <c r="S88" s="17"/>
      <c r="T88" s="17"/>
      <c r="U88" s="17"/>
      <c r="X88" s="2"/>
      <c r="Y88" s="2"/>
      <c r="Z88" s="2"/>
      <c r="AA88" s="2"/>
      <c r="AB88" s="2"/>
    </row>
    <row r="89" spans="1:28" ht="12.75">
      <c r="A89" s="401" t="s">
        <v>90</v>
      </c>
      <c r="B89" s="351"/>
      <c r="C89" s="351"/>
      <c r="D89" s="603" t="s">
        <v>91</v>
      </c>
      <c r="E89" s="337"/>
      <c r="F89" s="424"/>
      <c r="G89" s="338"/>
      <c r="H89" s="338"/>
      <c r="I89" s="338"/>
      <c r="J89" s="338"/>
      <c r="K89" s="339"/>
      <c r="L89" s="17"/>
      <c r="M89" s="33"/>
      <c r="N89" s="17"/>
      <c r="O89" s="17"/>
      <c r="Q89" s="4"/>
      <c r="R89" s="17"/>
      <c r="S89" s="17"/>
      <c r="T89" s="17"/>
      <c r="U89" s="17"/>
      <c r="X89" s="2"/>
      <c r="Y89" s="2"/>
      <c r="Z89" s="2"/>
      <c r="AA89" s="2"/>
      <c r="AB89" s="2"/>
    </row>
    <row r="90" spans="1:28" ht="12.75">
      <c r="A90" s="402"/>
      <c r="B90" s="351" t="s">
        <v>212</v>
      </c>
      <c r="C90" s="351">
        <v>610</v>
      </c>
      <c r="D90" s="442" t="s">
        <v>92</v>
      </c>
      <c r="E90" s="337">
        <v>540</v>
      </c>
      <c r="F90" s="424">
        <v>520</v>
      </c>
      <c r="G90" s="338">
        <v>540</v>
      </c>
      <c r="H90" s="338">
        <v>540</v>
      </c>
      <c r="I90" s="338">
        <v>540</v>
      </c>
      <c r="J90" s="338">
        <v>540</v>
      </c>
      <c r="K90" s="339">
        <v>540</v>
      </c>
      <c r="L90" s="17"/>
      <c r="M90" s="33"/>
      <c r="N90" s="17"/>
      <c r="O90" s="17"/>
      <c r="Q90" s="4"/>
      <c r="R90" s="17"/>
      <c r="S90" s="17"/>
      <c r="T90" s="17"/>
      <c r="U90" s="17"/>
      <c r="X90" s="2"/>
      <c r="Y90" s="2"/>
      <c r="Z90" s="2"/>
      <c r="AA90" s="2"/>
      <c r="AB90" s="2"/>
    </row>
    <row r="91" spans="1:28" ht="12.75">
      <c r="A91" s="402"/>
      <c r="B91" s="351" t="s">
        <v>212</v>
      </c>
      <c r="C91" s="351">
        <v>620</v>
      </c>
      <c r="D91" s="442" t="s">
        <v>30</v>
      </c>
      <c r="E91" s="337">
        <v>176.91</v>
      </c>
      <c r="F91" s="424">
        <v>178.2</v>
      </c>
      <c r="G91" s="338">
        <v>180</v>
      </c>
      <c r="H91" s="338">
        <v>180</v>
      </c>
      <c r="I91" s="338">
        <v>180</v>
      </c>
      <c r="J91" s="338">
        <v>180</v>
      </c>
      <c r="K91" s="339">
        <v>180</v>
      </c>
      <c r="L91" s="17"/>
      <c r="M91" s="33"/>
      <c r="N91" s="17"/>
      <c r="O91" s="17"/>
      <c r="Q91" s="4"/>
      <c r="R91" s="17"/>
      <c r="S91" s="17"/>
      <c r="T91" s="17"/>
      <c r="U91" s="17"/>
      <c r="X91" s="2"/>
      <c r="Y91" s="2"/>
      <c r="Z91" s="2"/>
      <c r="AA91" s="2"/>
      <c r="AB91" s="2"/>
    </row>
    <row r="92" spans="1:28" ht="12.75">
      <c r="A92" s="676"/>
      <c r="B92" s="677"/>
      <c r="C92" s="677"/>
      <c r="D92" s="678" t="s">
        <v>26</v>
      </c>
      <c r="E92" s="337">
        <f aca="true" t="shared" si="23" ref="E92:K92">SUM(E90:E91)</f>
        <v>716.91</v>
      </c>
      <c r="F92" s="424">
        <f>SUM(F90:F91)</f>
        <v>698.2</v>
      </c>
      <c r="G92" s="338">
        <f t="shared" si="23"/>
        <v>720</v>
      </c>
      <c r="H92" s="338">
        <f t="shared" si="23"/>
        <v>720</v>
      </c>
      <c r="I92" s="338">
        <f t="shared" si="23"/>
        <v>720</v>
      </c>
      <c r="J92" s="338">
        <f t="shared" si="23"/>
        <v>720</v>
      </c>
      <c r="K92" s="339">
        <f t="shared" si="23"/>
        <v>720</v>
      </c>
      <c r="L92" s="17"/>
      <c r="M92" s="33"/>
      <c r="N92" s="17"/>
      <c r="O92" s="17"/>
      <c r="Q92" s="4"/>
      <c r="R92" s="17"/>
      <c r="S92" s="17"/>
      <c r="T92" s="17"/>
      <c r="U92" s="17"/>
      <c r="X92" s="2"/>
      <c r="Y92" s="2"/>
      <c r="Z92" s="2"/>
      <c r="AA92" s="2"/>
      <c r="AB92" s="2"/>
    </row>
    <row r="93" spans="1:28" ht="12.75">
      <c r="A93" s="401" t="s">
        <v>93</v>
      </c>
      <c r="B93" s="351"/>
      <c r="C93" s="351"/>
      <c r="D93" s="439" t="s">
        <v>94</v>
      </c>
      <c r="E93" s="337"/>
      <c r="F93" s="424"/>
      <c r="G93" s="338"/>
      <c r="H93" s="338"/>
      <c r="I93" s="338"/>
      <c r="J93" s="338"/>
      <c r="K93" s="339"/>
      <c r="L93" s="17"/>
      <c r="M93" s="33"/>
      <c r="N93" s="17"/>
      <c r="O93" s="17"/>
      <c r="Q93" s="4"/>
      <c r="R93" s="17"/>
      <c r="S93" s="17"/>
      <c r="T93" s="17"/>
      <c r="U93" s="17"/>
      <c r="X93" s="2"/>
      <c r="Y93" s="2"/>
      <c r="Z93" s="2"/>
      <c r="AA93" s="2"/>
      <c r="AB93" s="2"/>
    </row>
    <row r="94" spans="1:28" ht="12.75">
      <c r="A94" s="402"/>
      <c r="B94" s="351" t="s">
        <v>31</v>
      </c>
      <c r="C94" s="351">
        <v>630</v>
      </c>
      <c r="D94" s="438" t="s">
        <v>71</v>
      </c>
      <c r="E94" s="337">
        <v>28631.52</v>
      </c>
      <c r="F94" s="424">
        <v>31137.46</v>
      </c>
      <c r="G94" s="338">
        <v>34000</v>
      </c>
      <c r="H94" s="338">
        <v>34000</v>
      </c>
      <c r="I94" s="338">
        <v>35000</v>
      </c>
      <c r="J94" s="338">
        <v>36300</v>
      </c>
      <c r="K94" s="339">
        <v>36300</v>
      </c>
      <c r="L94" s="17"/>
      <c r="M94" s="33"/>
      <c r="N94" s="17"/>
      <c r="O94" s="17"/>
      <c r="Q94" s="4"/>
      <c r="R94" s="17"/>
      <c r="S94" s="17"/>
      <c r="T94" s="17"/>
      <c r="U94" s="17"/>
      <c r="X94" s="2"/>
      <c r="Y94" s="2"/>
      <c r="Z94" s="2"/>
      <c r="AA94" s="2"/>
      <c r="AB94" s="2"/>
    </row>
    <row r="95" spans="1:28" ht="12.75">
      <c r="A95" s="676"/>
      <c r="B95" s="677"/>
      <c r="C95" s="677"/>
      <c r="D95" s="678" t="s">
        <v>26</v>
      </c>
      <c r="E95" s="337">
        <f aca="true" t="shared" si="24" ref="E95:K95">SUM(E94:E94)</f>
        <v>28631.52</v>
      </c>
      <c r="F95" s="424">
        <f>SUM(F94)</f>
        <v>31137.46</v>
      </c>
      <c r="G95" s="338">
        <f t="shared" si="24"/>
        <v>34000</v>
      </c>
      <c r="H95" s="338">
        <f t="shared" si="24"/>
        <v>34000</v>
      </c>
      <c r="I95" s="338">
        <f t="shared" si="24"/>
        <v>35000</v>
      </c>
      <c r="J95" s="338">
        <f t="shared" si="24"/>
        <v>36300</v>
      </c>
      <c r="K95" s="339">
        <f t="shared" si="24"/>
        <v>36300</v>
      </c>
      <c r="L95" s="17"/>
      <c r="M95" s="33"/>
      <c r="N95" s="17"/>
      <c r="O95" s="17"/>
      <c r="Q95" s="4"/>
      <c r="R95" s="17"/>
      <c r="S95" s="17"/>
      <c r="T95" s="17"/>
      <c r="U95" s="17"/>
      <c r="X95" s="2"/>
      <c r="Y95" s="2"/>
      <c r="Z95" s="2"/>
      <c r="AA95" s="2"/>
      <c r="AB95" s="2"/>
    </row>
    <row r="96" spans="1:28" ht="12.75">
      <c r="A96" s="405" t="s">
        <v>95</v>
      </c>
      <c r="B96" s="370"/>
      <c r="C96" s="370"/>
      <c r="D96" s="440" t="s">
        <v>96</v>
      </c>
      <c r="E96" s="360">
        <f>E103+E106+E118</f>
        <v>247800.8</v>
      </c>
      <c r="F96" s="430">
        <f>F103+F106+F118+F112</f>
        <v>265549.16000000003</v>
      </c>
      <c r="G96" s="361">
        <f>G103+G106+G118+G112</f>
        <v>321945</v>
      </c>
      <c r="H96" s="361">
        <f>H103+H106+H118+H112</f>
        <v>313889</v>
      </c>
      <c r="I96" s="362">
        <f>I103+I106+I112+I118</f>
        <v>254955</v>
      </c>
      <c r="J96" s="362">
        <f>J103+J106+J112+J118</f>
        <v>233030</v>
      </c>
      <c r="K96" s="410">
        <f>K103+K106+K112+K118</f>
        <v>233930</v>
      </c>
      <c r="M96" s="40"/>
      <c r="S96" s="28"/>
      <c r="T96" s="28"/>
      <c r="U96" s="28"/>
      <c r="X96" s="2"/>
      <c r="Y96" s="2"/>
      <c r="Z96" s="2"/>
      <c r="AA96" s="2"/>
      <c r="AB96" s="2"/>
    </row>
    <row r="97" spans="1:28" ht="12.75">
      <c r="A97" s="401" t="s">
        <v>97</v>
      </c>
      <c r="B97" s="351"/>
      <c r="C97" s="351"/>
      <c r="D97" s="439" t="s">
        <v>98</v>
      </c>
      <c r="E97" s="337"/>
      <c r="F97" s="424"/>
      <c r="G97" s="338"/>
      <c r="H97" s="338"/>
      <c r="I97" s="338"/>
      <c r="J97" s="338"/>
      <c r="K97" s="339"/>
      <c r="M97" s="33"/>
      <c r="S97" s="17"/>
      <c r="T97" s="17"/>
      <c r="U97" s="17"/>
      <c r="X97" s="2"/>
      <c r="Y97" s="2"/>
      <c r="Z97" s="2"/>
      <c r="AA97" s="2"/>
      <c r="AB97" s="2"/>
    </row>
    <row r="98" spans="1:28" ht="12.75">
      <c r="A98" s="402"/>
      <c r="B98" s="351" t="s">
        <v>99</v>
      </c>
      <c r="C98" s="351">
        <v>610</v>
      </c>
      <c r="D98" s="438" t="s">
        <v>34</v>
      </c>
      <c r="E98" s="367">
        <v>127399.58</v>
      </c>
      <c r="F98" s="427">
        <v>125126.64</v>
      </c>
      <c r="G98" s="366">
        <v>126200</v>
      </c>
      <c r="H98" s="366">
        <v>122070</v>
      </c>
      <c r="I98" s="366">
        <v>108000</v>
      </c>
      <c r="J98" s="366">
        <v>110000</v>
      </c>
      <c r="K98" s="404">
        <v>110000</v>
      </c>
      <c r="N98" s="9"/>
      <c r="O98" s="9"/>
      <c r="P98" s="9"/>
      <c r="Q98" s="9"/>
      <c r="S98" s="9"/>
      <c r="T98" s="16"/>
      <c r="U98" s="16"/>
      <c r="X98" s="2"/>
      <c r="Y98" s="2"/>
      <c r="Z98" s="2"/>
      <c r="AA98" s="2"/>
      <c r="AB98" s="2"/>
    </row>
    <row r="99" spans="1:28" ht="12.75">
      <c r="A99" s="402"/>
      <c r="B99" s="351" t="s">
        <v>99</v>
      </c>
      <c r="C99" s="351">
        <v>620</v>
      </c>
      <c r="D99" s="438" t="s">
        <v>30</v>
      </c>
      <c r="E99" s="367">
        <v>46863.05</v>
      </c>
      <c r="F99" s="427">
        <v>45377.99</v>
      </c>
      <c r="G99" s="366">
        <v>46800</v>
      </c>
      <c r="H99" s="366">
        <v>45700</v>
      </c>
      <c r="I99" s="366">
        <v>40000</v>
      </c>
      <c r="J99" s="366">
        <v>41700</v>
      </c>
      <c r="K99" s="404">
        <v>41700</v>
      </c>
      <c r="N99" s="9"/>
      <c r="O99" s="9"/>
      <c r="P99" s="9"/>
      <c r="Q99" s="9"/>
      <c r="S99" s="9"/>
      <c r="T99" s="16"/>
      <c r="U99" s="16"/>
      <c r="X99" s="2"/>
      <c r="Y99" s="2"/>
      <c r="Z99" s="2"/>
      <c r="AA99" s="2"/>
      <c r="AB99" s="2"/>
    </row>
    <row r="100" spans="1:28" ht="12.75">
      <c r="A100" s="402"/>
      <c r="B100" s="351" t="s">
        <v>99</v>
      </c>
      <c r="C100" s="351">
        <v>630</v>
      </c>
      <c r="D100" s="438" t="s">
        <v>71</v>
      </c>
      <c r="E100" s="367">
        <v>30557.48</v>
      </c>
      <c r="F100" s="427">
        <v>30255.56</v>
      </c>
      <c r="G100" s="366">
        <v>28350</v>
      </c>
      <c r="H100" s="366">
        <v>30444</v>
      </c>
      <c r="I100" s="366">
        <v>29765</v>
      </c>
      <c r="J100" s="366">
        <v>29975</v>
      </c>
      <c r="K100" s="404">
        <v>30875</v>
      </c>
      <c r="N100" s="9"/>
      <c r="O100" s="9"/>
      <c r="P100" s="9"/>
      <c r="Q100" s="9"/>
      <c r="S100" s="9"/>
      <c r="T100" s="16"/>
      <c r="U100" s="16"/>
      <c r="X100" s="2"/>
      <c r="Y100" s="2"/>
      <c r="Z100" s="2"/>
      <c r="AA100" s="2"/>
      <c r="AB100" s="2"/>
    </row>
    <row r="101" spans="1:28" ht="12.75">
      <c r="A101" s="402"/>
      <c r="B101" s="351" t="s">
        <v>99</v>
      </c>
      <c r="C101" s="351">
        <v>640</v>
      </c>
      <c r="D101" s="438" t="s">
        <v>44</v>
      </c>
      <c r="E101" s="337">
        <v>66</v>
      </c>
      <c r="F101" s="424">
        <v>66</v>
      </c>
      <c r="G101" s="338">
        <v>70</v>
      </c>
      <c r="H101" s="338">
        <v>70</v>
      </c>
      <c r="I101" s="338">
        <v>70</v>
      </c>
      <c r="J101" s="338">
        <v>70</v>
      </c>
      <c r="K101" s="339">
        <v>70</v>
      </c>
      <c r="L101" s="17"/>
      <c r="M101" s="33"/>
      <c r="N101" s="17"/>
      <c r="O101" s="17"/>
      <c r="P101" s="17"/>
      <c r="R101" s="4"/>
      <c r="S101" s="17"/>
      <c r="T101" s="17"/>
      <c r="U101" s="17"/>
      <c r="X101" s="2"/>
      <c r="Y101" s="2"/>
      <c r="Z101" s="2"/>
      <c r="AA101" s="2"/>
      <c r="AB101" s="2"/>
    </row>
    <row r="102" spans="1:28" ht="12.75">
      <c r="A102" s="402"/>
      <c r="B102" s="351" t="s">
        <v>99</v>
      </c>
      <c r="C102" s="351">
        <v>640</v>
      </c>
      <c r="D102" s="438" t="s">
        <v>226</v>
      </c>
      <c r="E102" s="337">
        <v>353.21</v>
      </c>
      <c r="F102" s="424">
        <v>1228.15</v>
      </c>
      <c r="G102" s="338"/>
      <c r="H102" s="338">
        <v>4830</v>
      </c>
      <c r="I102" s="338"/>
      <c r="J102" s="338"/>
      <c r="K102" s="339"/>
      <c r="L102" s="17"/>
      <c r="M102" s="33"/>
      <c r="N102" s="17"/>
      <c r="O102" s="17"/>
      <c r="Q102" s="4"/>
      <c r="R102" s="17"/>
      <c r="S102" s="17"/>
      <c r="T102" s="17"/>
      <c r="U102" s="17"/>
      <c r="X102" s="2"/>
      <c r="Y102" s="2"/>
      <c r="Z102" s="2"/>
      <c r="AA102" s="2"/>
      <c r="AB102" s="2"/>
    </row>
    <row r="103" spans="1:28" ht="12.75">
      <c r="A103" s="676"/>
      <c r="B103" s="677"/>
      <c r="C103" s="677"/>
      <c r="D103" s="678" t="s">
        <v>26</v>
      </c>
      <c r="E103" s="337">
        <f aca="true" t="shared" si="25" ref="E103:K103">SUM(E98:E102)</f>
        <v>205239.32</v>
      </c>
      <c r="F103" s="424">
        <f>SUM(F98:F102)</f>
        <v>202054.34</v>
      </c>
      <c r="G103" s="338">
        <f t="shared" si="25"/>
        <v>201420</v>
      </c>
      <c r="H103" s="338">
        <f t="shared" si="25"/>
        <v>203114</v>
      </c>
      <c r="I103" s="338">
        <f t="shared" si="25"/>
        <v>177835</v>
      </c>
      <c r="J103" s="338">
        <f t="shared" si="25"/>
        <v>181745</v>
      </c>
      <c r="K103" s="339">
        <f t="shared" si="25"/>
        <v>182645</v>
      </c>
      <c r="L103" s="17"/>
      <c r="M103" s="33"/>
      <c r="N103" s="17"/>
      <c r="O103" s="17"/>
      <c r="Q103" s="4"/>
      <c r="R103" s="17"/>
      <c r="S103" s="17"/>
      <c r="T103" s="17"/>
      <c r="U103" s="17"/>
      <c r="X103" s="2"/>
      <c r="Y103" s="2"/>
      <c r="Z103" s="2"/>
      <c r="AA103" s="2"/>
      <c r="AB103" s="2"/>
    </row>
    <row r="104" spans="1:28" ht="12.75">
      <c r="A104" s="401" t="s">
        <v>101</v>
      </c>
      <c r="B104" s="351"/>
      <c r="C104" s="351"/>
      <c r="D104" s="439" t="s">
        <v>102</v>
      </c>
      <c r="E104" s="337"/>
      <c r="F104" s="424"/>
      <c r="G104" s="338"/>
      <c r="H104" s="338"/>
      <c r="I104" s="338"/>
      <c r="J104" s="338"/>
      <c r="K104" s="339"/>
      <c r="L104" s="17"/>
      <c r="M104" s="33"/>
      <c r="N104" s="17"/>
      <c r="O104" s="17"/>
      <c r="Q104" s="4"/>
      <c r="R104" s="17"/>
      <c r="S104" s="17"/>
      <c r="T104" s="17"/>
      <c r="U104" s="17"/>
      <c r="X104" s="2"/>
      <c r="Y104" s="2"/>
      <c r="Z104" s="2"/>
      <c r="AA104" s="2"/>
      <c r="AB104" s="2"/>
    </row>
    <row r="105" spans="1:28" ht="12.75">
      <c r="A105" s="401"/>
      <c r="B105" s="351" t="s">
        <v>103</v>
      </c>
      <c r="C105" s="351">
        <v>630</v>
      </c>
      <c r="D105" s="442" t="s">
        <v>71</v>
      </c>
      <c r="E105" s="337">
        <v>18914.74</v>
      </c>
      <c r="F105" s="424">
        <v>18447.51</v>
      </c>
      <c r="G105" s="338">
        <v>21900</v>
      </c>
      <c r="H105" s="338">
        <v>24900</v>
      </c>
      <c r="I105" s="338">
        <v>21600</v>
      </c>
      <c r="J105" s="338">
        <v>21900</v>
      </c>
      <c r="K105" s="339">
        <v>21900</v>
      </c>
      <c r="L105" s="17"/>
      <c r="M105" s="33"/>
      <c r="N105" s="17"/>
      <c r="O105" s="17"/>
      <c r="Q105" s="4"/>
      <c r="R105" s="17"/>
      <c r="S105" s="17"/>
      <c r="T105" s="17"/>
      <c r="U105" s="17"/>
      <c r="X105" s="2"/>
      <c r="Y105" s="2"/>
      <c r="Z105" s="2"/>
      <c r="AA105" s="2"/>
      <c r="AB105" s="2"/>
    </row>
    <row r="106" spans="1:28" ht="12.75">
      <c r="A106" s="676"/>
      <c r="B106" s="677"/>
      <c r="C106" s="677"/>
      <c r="D106" s="678" t="s">
        <v>26</v>
      </c>
      <c r="E106" s="337">
        <f aca="true" t="shared" si="26" ref="E106:K106">SUM(E105:E105)</f>
        <v>18914.74</v>
      </c>
      <c r="F106" s="424">
        <f>SUM(F105:F105)</f>
        <v>18447.51</v>
      </c>
      <c r="G106" s="338">
        <f t="shared" si="26"/>
        <v>21900</v>
      </c>
      <c r="H106" s="338">
        <f t="shared" si="26"/>
        <v>24900</v>
      </c>
      <c r="I106" s="338">
        <f t="shared" si="26"/>
        <v>21600</v>
      </c>
      <c r="J106" s="338">
        <f t="shared" si="26"/>
        <v>21900</v>
      </c>
      <c r="K106" s="339">
        <f t="shared" si="26"/>
        <v>21900</v>
      </c>
      <c r="L106" s="17"/>
      <c r="M106" s="33"/>
      <c r="N106" s="17"/>
      <c r="O106" s="17"/>
      <c r="Q106" s="4"/>
      <c r="R106" s="17"/>
      <c r="S106" s="17"/>
      <c r="T106" s="17"/>
      <c r="U106" s="17"/>
      <c r="X106" s="2"/>
      <c r="Y106" s="2"/>
      <c r="Z106" s="2"/>
      <c r="AA106" s="2"/>
      <c r="AB106" s="2"/>
    </row>
    <row r="107" spans="1:28" ht="12.75">
      <c r="A107" s="401" t="s">
        <v>253</v>
      </c>
      <c r="B107" s="377"/>
      <c r="C107" s="351"/>
      <c r="D107" s="437" t="s">
        <v>262</v>
      </c>
      <c r="E107" s="337"/>
      <c r="F107" s="424"/>
      <c r="G107" s="338"/>
      <c r="H107" s="338"/>
      <c r="I107" s="338"/>
      <c r="J107" s="338"/>
      <c r="K107" s="339"/>
      <c r="L107" s="17"/>
      <c r="M107" s="33"/>
      <c r="N107" s="17"/>
      <c r="O107" s="17"/>
      <c r="Q107" s="4"/>
      <c r="R107" s="17"/>
      <c r="S107" s="17"/>
      <c r="T107" s="17"/>
      <c r="U107" s="17"/>
      <c r="X107" s="2"/>
      <c r="Y107" s="2"/>
      <c r="Z107" s="2"/>
      <c r="AA107" s="2"/>
      <c r="AB107" s="2"/>
    </row>
    <row r="108" spans="1:28" ht="12.75">
      <c r="A108" s="402"/>
      <c r="B108" s="377" t="s">
        <v>99</v>
      </c>
      <c r="C108" s="351">
        <v>610</v>
      </c>
      <c r="D108" s="438" t="s">
        <v>34</v>
      </c>
      <c r="E108" s="337"/>
      <c r="F108" s="424">
        <v>9817.49</v>
      </c>
      <c r="G108" s="338">
        <v>28500</v>
      </c>
      <c r="H108" s="338">
        <v>28500</v>
      </c>
      <c r="I108" s="338">
        <v>12500</v>
      </c>
      <c r="J108" s="338"/>
      <c r="K108" s="339"/>
      <c r="L108" s="17"/>
      <c r="M108" s="33"/>
      <c r="N108" s="17"/>
      <c r="O108" s="17"/>
      <c r="Q108" s="4"/>
      <c r="R108" s="17"/>
      <c r="S108" s="17"/>
      <c r="T108" s="17"/>
      <c r="U108" s="17"/>
      <c r="X108" s="2"/>
      <c r="Y108" s="2"/>
      <c r="Z108" s="2"/>
      <c r="AA108" s="2"/>
      <c r="AB108" s="2"/>
    </row>
    <row r="109" spans="1:28" ht="12.75">
      <c r="A109" s="402"/>
      <c r="B109" s="377" t="s">
        <v>99</v>
      </c>
      <c r="C109" s="351">
        <v>620</v>
      </c>
      <c r="D109" s="438" t="s">
        <v>30</v>
      </c>
      <c r="E109" s="337"/>
      <c r="F109" s="424">
        <v>3221.68</v>
      </c>
      <c r="G109" s="338">
        <v>10000</v>
      </c>
      <c r="H109" s="338">
        <v>10000</v>
      </c>
      <c r="I109" s="338">
        <v>4400</v>
      </c>
      <c r="J109" s="338"/>
      <c r="K109" s="339"/>
      <c r="L109" s="17"/>
      <c r="M109" s="33"/>
      <c r="N109" s="17"/>
      <c r="O109" s="17"/>
      <c r="Q109" s="4"/>
      <c r="R109" s="17"/>
      <c r="S109" s="17"/>
      <c r="T109" s="17"/>
      <c r="U109" s="17"/>
      <c r="X109" s="2"/>
      <c r="Y109" s="2"/>
      <c r="Z109" s="2"/>
      <c r="AA109" s="2"/>
      <c r="AB109" s="2"/>
    </row>
    <row r="110" spans="1:28" ht="12.75">
      <c r="A110" s="402"/>
      <c r="B110" s="377" t="s">
        <v>99</v>
      </c>
      <c r="C110" s="351">
        <v>630</v>
      </c>
      <c r="D110" s="438" t="s">
        <v>71</v>
      </c>
      <c r="E110" s="337"/>
      <c r="F110" s="424">
        <v>4098.07</v>
      </c>
      <c r="G110" s="338">
        <v>17505</v>
      </c>
      <c r="H110" s="338">
        <v>17505</v>
      </c>
      <c r="I110" s="338">
        <v>9235</v>
      </c>
      <c r="J110" s="338"/>
      <c r="K110" s="339"/>
      <c r="L110" s="17"/>
      <c r="M110" s="33"/>
      <c r="N110" s="17"/>
      <c r="O110" s="17"/>
      <c r="Q110" s="4"/>
      <c r="R110" s="17"/>
      <c r="S110" s="17"/>
      <c r="T110" s="17"/>
      <c r="U110" s="17"/>
      <c r="X110" s="2"/>
      <c r="Y110" s="2"/>
      <c r="Z110" s="2"/>
      <c r="AA110" s="2"/>
      <c r="AB110" s="2"/>
    </row>
    <row r="111" spans="1:28" ht="12.75">
      <c r="A111" s="402"/>
      <c r="B111" s="377" t="s">
        <v>99</v>
      </c>
      <c r="C111" s="351">
        <v>640</v>
      </c>
      <c r="D111" s="438" t="s">
        <v>202</v>
      </c>
      <c r="E111" s="337"/>
      <c r="F111" s="424">
        <v>84.06</v>
      </c>
      <c r="G111" s="366"/>
      <c r="H111" s="366">
        <v>200</v>
      </c>
      <c r="I111" s="338"/>
      <c r="J111" s="338"/>
      <c r="K111" s="339"/>
      <c r="L111" s="17"/>
      <c r="M111" s="33"/>
      <c r="N111" s="17"/>
      <c r="O111" s="17"/>
      <c r="Q111" s="4"/>
      <c r="R111" s="17"/>
      <c r="S111" s="17"/>
      <c r="T111" s="17"/>
      <c r="U111" s="17"/>
      <c r="X111" s="2"/>
      <c r="Y111" s="2"/>
      <c r="Z111" s="2"/>
      <c r="AA111" s="2"/>
      <c r="AB111" s="2"/>
    </row>
    <row r="112" spans="1:28" ht="12.75">
      <c r="A112" s="676"/>
      <c r="B112" s="721"/>
      <c r="C112" s="677"/>
      <c r="D112" s="678" t="s">
        <v>26</v>
      </c>
      <c r="E112" s="337"/>
      <c r="F112" s="424">
        <f>SUM(F108:F111)</f>
        <v>17221.3</v>
      </c>
      <c r="G112" s="366">
        <f>SUM(G108:G111)</f>
        <v>56005</v>
      </c>
      <c r="H112" s="366">
        <f>SUM(H108:H111)</f>
        <v>56205</v>
      </c>
      <c r="I112" s="338">
        <f>SUM(I108:I110)</f>
        <v>26135</v>
      </c>
      <c r="J112" s="338">
        <f>SUM(J108:J110)</f>
        <v>0</v>
      </c>
      <c r="K112" s="339">
        <f>SUM(K108:K110)</f>
        <v>0</v>
      </c>
      <c r="L112" s="17"/>
      <c r="M112" s="33"/>
      <c r="N112" s="17"/>
      <c r="O112" s="17"/>
      <c r="Q112" s="4"/>
      <c r="R112" s="17"/>
      <c r="S112" s="17"/>
      <c r="T112" s="17"/>
      <c r="U112" s="17"/>
      <c r="X112" s="2"/>
      <c r="Y112" s="2"/>
      <c r="Z112" s="2"/>
      <c r="AA112" s="2"/>
      <c r="AB112" s="2"/>
    </row>
    <row r="113" spans="1:28" ht="12.75">
      <c r="A113" s="401" t="s">
        <v>104</v>
      </c>
      <c r="B113" s="352"/>
      <c r="C113" s="352"/>
      <c r="D113" s="437" t="s">
        <v>105</v>
      </c>
      <c r="E113" s="337"/>
      <c r="F113" s="424"/>
      <c r="G113" s="366"/>
      <c r="H113" s="366"/>
      <c r="I113" s="338"/>
      <c r="J113" s="338"/>
      <c r="K113" s="339"/>
      <c r="L113" s="17"/>
      <c r="M113" s="33"/>
      <c r="N113" s="17"/>
      <c r="O113" s="17"/>
      <c r="Q113" s="4"/>
      <c r="R113" s="17"/>
      <c r="S113" s="17"/>
      <c r="T113" s="17"/>
      <c r="U113" s="17"/>
      <c r="X113" s="2"/>
      <c r="Y113" s="2"/>
      <c r="Z113" s="2"/>
      <c r="AA113" s="2"/>
      <c r="AB113" s="2"/>
    </row>
    <row r="114" spans="1:28" ht="12.75">
      <c r="A114" s="402"/>
      <c r="B114" s="351" t="s">
        <v>99</v>
      </c>
      <c r="C114" s="351">
        <v>610</v>
      </c>
      <c r="D114" s="438" t="s">
        <v>34</v>
      </c>
      <c r="E114" s="337">
        <v>15403.66</v>
      </c>
      <c r="F114" s="424">
        <v>18951.81</v>
      </c>
      <c r="G114" s="338">
        <v>27500</v>
      </c>
      <c r="H114" s="338">
        <v>18200</v>
      </c>
      <c r="I114" s="338">
        <v>18100</v>
      </c>
      <c r="J114" s="338">
        <v>18100</v>
      </c>
      <c r="K114" s="339">
        <v>18100</v>
      </c>
      <c r="L114" s="17"/>
      <c r="M114" s="33"/>
      <c r="N114" s="17"/>
      <c r="O114" s="17"/>
      <c r="Q114" s="4"/>
      <c r="R114" s="17"/>
      <c r="S114" s="17"/>
      <c r="T114" s="17"/>
      <c r="U114" s="17"/>
      <c r="X114" s="2"/>
      <c r="Y114" s="2"/>
      <c r="Z114" s="2"/>
      <c r="AA114" s="2"/>
      <c r="AB114" s="2"/>
    </row>
    <row r="115" spans="1:28" ht="12.75">
      <c r="A115" s="402"/>
      <c r="B115" s="351" t="s">
        <v>99</v>
      </c>
      <c r="C115" s="351">
        <v>620</v>
      </c>
      <c r="D115" s="438" t="s">
        <v>30</v>
      </c>
      <c r="E115" s="337">
        <v>4828.43</v>
      </c>
      <c r="F115" s="424">
        <v>6024.37</v>
      </c>
      <c r="G115" s="338">
        <v>9750</v>
      </c>
      <c r="H115" s="338">
        <v>6100</v>
      </c>
      <c r="I115" s="338">
        <v>6400</v>
      </c>
      <c r="J115" s="338">
        <v>6400</v>
      </c>
      <c r="K115" s="339">
        <v>6400</v>
      </c>
      <c r="L115" s="17"/>
      <c r="M115" s="33"/>
      <c r="N115" s="17"/>
      <c r="O115" s="17"/>
      <c r="Q115" s="4"/>
      <c r="R115" s="17"/>
      <c r="S115" s="17"/>
      <c r="T115" s="17"/>
      <c r="U115" s="17"/>
      <c r="X115" s="2"/>
      <c r="Y115" s="2"/>
      <c r="Z115" s="2"/>
      <c r="AA115" s="2"/>
      <c r="AB115" s="2"/>
    </row>
    <row r="116" spans="1:28" ht="12.75">
      <c r="A116" s="402"/>
      <c r="B116" s="351" t="s">
        <v>99</v>
      </c>
      <c r="C116" s="351">
        <v>630</v>
      </c>
      <c r="D116" s="438" t="s">
        <v>232</v>
      </c>
      <c r="E116" s="337">
        <v>3318.71</v>
      </c>
      <c r="F116" s="424">
        <v>2713.25</v>
      </c>
      <c r="G116" s="338">
        <v>5370</v>
      </c>
      <c r="H116" s="338">
        <v>5370</v>
      </c>
      <c r="I116" s="338">
        <v>4885</v>
      </c>
      <c r="J116" s="338">
        <v>4885</v>
      </c>
      <c r="K116" s="339">
        <v>4885</v>
      </c>
      <c r="L116" s="17"/>
      <c r="M116" s="33"/>
      <c r="N116" s="17"/>
      <c r="O116" s="17"/>
      <c r="Q116" s="4"/>
      <c r="R116" s="17"/>
      <c r="S116" s="17"/>
      <c r="T116" s="17"/>
      <c r="U116" s="17"/>
      <c r="X116" s="2"/>
      <c r="Y116" s="2"/>
      <c r="Z116" s="2"/>
      <c r="AA116" s="2"/>
      <c r="AB116" s="2"/>
    </row>
    <row r="117" spans="1:28" ht="12.75">
      <c r="A117" s="402"/>
      <c r="B117" s="351" t="s">
        <v>99</v>
      </c>
      <c r="C117" s="351">
        <v>640</v>
      </c>
      <c r="D117" s="438" t="s">
        <v>202</v>
      </c>
      <c r="E117" s="337">
        <v>95.94</v>
      </c>
      <c r="F117" s="424">
        <v>136.58</v>
      </c>
      <c r="G117" s="338"/>
      <c r="H117" s="338"/>
      <c r="I117" s="338"/>
      <c r="J117" s="338"/>
      <c r="K117" s="339"/>
      <c r="L117" s="17"/>
      <c r="M117" s="33"/>
      <c r="N117" s="17"/>
      <c r="O117" s="17"/>
      <c r="Q117" s="4"/>
      <c r="R117" s="17"/>
      <c r="S117" s="17"/>
      <c r="T117" s="17"/>
      <c r="U117" s="17"/>
      <c r="X117" s="2"/>
      <c r="Y117" s="2"/>
      <c r="Z117" s="2"/>
      <c r="AA117" s="2"/>
      <c r="AB117" s="2"/>
    </row>
    <row r="118" spans="1:28" ht="12.75">
      <c r="A118" s="676"/>
      <c r="B118" s="677"/>
      <c r="C118" s="677"/>
      <c r="D118" s="678" t="s">
        <v>26</v>
      </c>
      <c r="E118" s="337">
        <f aca="true" t="shared" si="27" ref="E118:K118">SUM(E114:E117)</f>
        <v>23646.739999999998</v>
      </c>
      <c r="F118" s="424">
        <f>SUM(F114:F117)</f>
        <v>27826.010000000002</v>
      </c>
      <c r="G118" s="338">
        <f t="shared" si="27"/>
        <v>42620</v>
      </c>
      <c r="H118" s="338">
        <f t="shared" si="27"/>
        <v>29670</v>
      </c>
      <c r="I118" s="338">
        <f t="shared" si="27"/>
        <v>29385</v>
      </c>
      <c r="J118" s="338">
        <f t="shared" si="27"/>
        <v>29385</v>
      </c>
      <c r="K118" s="339">
        <f t="shared" si="27"/>
        <v>29385</v>
      </c>
      <c r="L118" s="17"/>
      <c r="M118" s="33"/>
      <c r="N118" s="17"/>
      <c r="O118" s="17"/>
      <c r="Q118" s="4"/>
      <c r="R118" s="17"/>
      <c r="S118" s="17"/>
      <c r="T118" s="17"/>
      <c r="U118" s="17"/>
      <c r="X118" s="2"/>
      <c r="Y118" s="2"/>
      <c r="Z118" s="2"/>
      <c r="AA118" s="2"/>
      <c r="AB118" s="2"/>
    </row>
    <row r="119" spans="1:28" ht="12.75">
      <c r="A119" s="405" t="s">
        <v>106</v>
      </c>
      <c r="B119" s="370"/>
      <c r="C119" s="370"/>
      <c r="D119" s="440" t="s">
        <v>107</v>
      </c>
      <c r="E119" s="360">
        <f aca="true" t="shared" si="28" ref="E119:K119">E125+E131</f>
        <v>202732.45</v>
      </c>
      <c r="F119" s="430">
        <f>F125+F131</f>
        <v>211009.46</v>
      </c>
      <c r="G119" s="361">
        <f t="shared" si="28"/>
        <v>238090</v>
      </c>
      <c r="H119" s="361">
        <f t="shared" si="28"/>
        <v>258292</v>
      </c>
      <c r="I119" s="362">
        <f t="shared" si="28"/>
        <v>280100</v>
      </c>
      <c r="J119" s="362">
        <f t="shared" si="28"/>
        <v>295600</v>
      </c>
      <c r="K119" s="410">
        <f t="shared" si="28"/>
        <v>300600</v>
      </c>
      <c r="L119" s="28"/>
      <c r="M119" s="40"/>
      <c r="N119" s="28"/>
      <c r="O119" s="28"/>
      <c r="Q119" s="6"/>
      <c r="R119" s="28"/>
      <c r="S119" s="28"/>
      <c r="T119" s="28"/>
      <c r="U119" s="28"/>
      <c r="X119" s="2"/>
      <c r="Y119" s="2"/>
      <c r="Z119" s="2"/>
      <c r="AA119" s="2"/>
      <c r="AB119" s="2"/>
    </row>
    <row r="120" spans="1:28" ht="12.75">
      <c r="A120" s="401" t="s">
        <v>108</v>
      </c>
      <c r="B120" s="351"/>
      <c r="C120" s="351"/>
      <c r="D120" s="437" t="s">
        <v>109</v>
      </c>
      <c r="E120" s="337"/>
      <c r="F120" s="424"/>
      <c r="G120" s="366"/>
      <c r="H120" s="366"/>
      <c r="I120" s="338"/>
      <c r="J120" s="338"/>
      <c r="K120" s="339"/>
      <c r="L120" s="17"/>
      <c r="M120" s="33"/>
      <c r="N120" s="17"/>
      <c r="O120" s="17"/>
      <c r="Q120" s="4"/>
      <c r="R120" s="17"/>
      <c r="S120" s="17"/>
      <c r="T120" s="17"/>
      <c r="U120" s="17"/>
      <c r="X120" s="2"/>
      <c r="Y120" s="2"/>
      <c r="Z120" s="2"/>
      <c r="AA120" s="2"/>
      <c r="AB120" s="2"/>
    </row>
    <row r="121" spans="1:28" ht="12.75">
      <c r="A121" s="402"/>
      <c r="B121" s="351" t="s">
        <v>110</v>
      </c>
      <c r="C121" s="351">
        <v>610</v>
      </c>
      <c r="D121" s="438" t="s">
        <v>34</v>
      </c>
      <c r="E121" s="337">
        <v>24106.04</v>
      </c>
      <c r="F121" s="424">
        <v>28725.57</v>
      </c>
      <c r="G121" s="338">
        <v>31200</v>
      </c>
      <c r="H121" s="338">
        <v>31000</v>
      </c>
      <c r="I121" s="338">
        <v>31500</v>
      </c>
      <c r="J121" s="338">
        <v>32000</v>
      </c>
      <c r="K121" s="339">
        <v>32000</v>
      </c>
      <c r="L121" s="17"/>
      <c r="M121" s="33"/>
      <c r="N121" s="17"/>
      <c r="O121" s="17"/>
      <c r="Q121" s="4"/>
      <c r="R121" s="17"/>
      <c r="S121" s="17"/>
      <c r="T121" s="17"/>
      <c r="U121" s="17"/>
      <c r="X121" s="2"/>
      <c r="Y121" s="2"/>
      <c r="Z121" s="2"/>
      <c r="AA121" s="2"/>
      <c r="AB121" s="2"/>
    </row>
    <row r="122" spans="1:28" ht="12.75">
      <c r="A122" s="402"/>
      <c r="B122" s="351" t="s">
        <v>110</v>
      </c>
      <c r="C122" s="351">
        <v>620</v>
      </c>
      <c r="D122" s="438" t="s">
        <v>30</v>
      </c>
      <c r="E122" s="337">
        <v>9226.94</v>
      </c>
      <c r="F122" s="424">
        <v>10965.74</v>
      </c>
      <c r="G122" s="338">
        <v>11840</v>
      </c>
      <c r="H122" s="338">
        <v>11840</v>
      </c>
      <c r="I122" s="338">
        <v>12000</v>
      </c>
      <c r="J122" s="338">
        <v>12000</v>
      </c>
      <c r="K122" s="339">
        <v>12000</v>
      </c>
      <c r="L122" s="17"/>
      <c r="M122" s="33"/>
      <c r="N122" s="17"/>
      <c r="O122" s="17"/>
      <c r="Q122" s="4"/>
      <c r="R122" s="17"/>
      <c r="S122" s="17"/>
      <c r="T122" s="17"/>
      <c r="U122" s="17"/>
      <c r="X122" s="2"/>
      <c r="Y122" s="2"/>
      <c r="Z122" s="2"/>
      <c r="AA122" s="2"/>
      <c r="AB122" s="2"/>
    </row>
    <row r="123" spans="1:28" ht="12.75">
      <c r="A123" s="402"/>
      <c r="B123" s="351" t="s">
        <v>110</v>
      </c>
      <c r="C123" s="351">
        <v>630</v>
      </c>
      <c r="D123" s="438" t="s">
        <v>71</v>
      </c>
      <c r="E123" s="367">
        <v>88047.32</v>
      </c>
      <c r="F123" s="427">
        <v>80866.02</v>
      </c>
      <c r="G123" s="366">
        <v>85270</v>
      </c>
      <c r="H123" s="366">
        <v>92372</v>
      </c>
      <c r="I123" s="366">
        <v>127000</v>
      </c>
      <c r="J123" s="366">
        <v>137000</v>
      </c>
      <c r="K123" s="404">
        <v>142000</v>
      </c>
      <c r="L123" s="16"/>
      <c r="N123" s="16"/>
      <c r="O123" s="16"/>
      <c r="Q123" s="9"/>
      <c r="R123" s="16"/>
      <c r="S123" s="16"/>
      <c r="T123" s="16"/>
      <c r="U123" s="16"/>
      <c r="X123" s="2"/>
      <c r="Y123" s="2"/>
      <c r="Z123" s="2"/>
      <c r="AA123" s="2"/>
      <c r="AB123" s="2"/>
    </row>
    <row r="124" spans="1:28" ht="12.75">
      <c r="A124" s="402"/>
      <c r="B124" s="351" t="s">
        <v>110</v>
      </c>
      <c r="C124" s="351">
        <v>640</v>
      </c>
      <c r="D124" s="438" t="s">
        <v>226</v>
      </c>
      <c r="E124" s="337">
        <v>3342.73</v>
      </c>
      <c r="F124" s="424">
        <v>425.55</v>
      </c>
      <c r="G124" s="338"/>
      <c r="H124" s="338">
        <v>250</v>
      </c>
      <c r="I124" s="338"/>
      <c r="J124" s="338"/>
      <c r="K124" s="339"/>
      <c r="L124" s="17"/>
      <c r="M124" s="33"/>
      <c r="N124" s="17"/>
      <c r="O124" s="17"/>
      <c r="Q124" s="4"/>
      <c r="R124" s="17"/>
      <c r="S124" s="17"/>
      <c r="T124" s="17"/>
      <c r="U124" s="17"/>
      <c r="X124" s="2"/>
      <c r="Y124" s="2"/>
      <c r="Z124" s="2"/>
      <c r="AA124" s="2"/>
      <c r="AB124" s="2"/>
    </row>
    <row r="125" spans="1:28" ht="12.75">
      <c r="A125" s="676"/>
      <c r="B125" s="677"/>
      <c r="C125" s="677"/>
      <c r="D125" s="678" t="s">
        <v>26</v>
      </c>
      <c r="E125" s="337">
        <f aca="true" t="shared" si="29" ref="E125:K125">SUM(E121:E124)</f>
        <v>124723.03000000001</v>
      </c>
      <c r="F125" s="424">
        <f>SUM(F121:F124)</f>
        <v>120982.88</v>
      </c>
      <c r="G125" s="338">
        <f t="shared" si="29"/>
        <v>128310</v>
      </c>
      <c r="H125" s="338">
        <f t="shared" si="29"/>
        <v>135462</v>
      </c>
      <c r="I125" s="338">
        <f t="shared" si="29"/>
        <v>170500</v>
      </c>
      <c r="J125" s="338">
        <f t="shared" si="29"/>
        <v>181000</v>
      </c>
      <c r="K125" s="339">
        <f t="shared" si="29"/>
        <v>186000</v>
      </c>
      <c r="L125" s="17"/>
      <c r="M125" s="33"/>
      <c r="N125" s="17"/>
      <c r="O125" s="17"/>
      <c r="Q125" s="4"/>
      <c r="R125" s="17"/>
      <c r="S125" s="17"/>
      <c r="T125" s="17"/>
      <c r="U125" s="17"/>
      <c r="X125" s="2"/>
      <c r="Y125" s="2"/>
      <c r="Z125" s="2"/>
      <c r="AA125" s="2"/>
      <c r="AB125" s="2"/>
    </row>
    <row r="126" spans="1:28" ht="12.75">
      <c r="A126" s="401" t="s">
        <v>111</v>
      </c>
      <c r="B126" s="351"/>
      <c r="C126" s="351"/>
      <c r="D126" s="439" t="s">
        <v>112</v>
      </c>
      <c r="E126" s="337"/>
      <c r="F126" s="424"/>
      <c r="G126" s="366"/>
      <c r="H126" s="366"/>
      <c r="I126" s="338"/>
      <c r="J126" s="338"/>
      <c r="K126" s="339"/>
      <c r="L126" s="17"/>
      <c r="M126" s="33"/>
      <c r="N126" s="17"/>
      <c r="O126" s="17"/>
      <c r="Q126" s="4"/>
      <c r="R126" s="17"/>
      <c r="S126" s="17"/>
      <c r="T126" s="17"/>
      <c r="U126" s="17"/>
      <c r="X126" s="2"/>
      <c r="Y126" s="2"/>
      <c r="Z126" s="2"/>
      <c r="AA126" s="2"/>
      <c r="AB126" s="2"/>
    </row>
    <row r="127" spans="1:28" ht="12.75">
      <c r="A127" s="402"/>
      <c r="B127" s="351" t="s">
        <v>110</v>
      </c>
      <c r="C127" s="351">
        <v>610</v>
      </c>
      <c r="D127" s="438" t="s">
        <v>34</v>
      </c>
      <c r="E127" s="337">
        <v>36549.78</v>
      </c>
      <c r="F127" s="424">
        <v>48174.38</v>
      </c>
      <c r="G127" s="338">
        <v>58400</v>
      </c>
      <c r="H127" s="338">
        <v>57400</v>
      </c>
      <c r="I127" s="338">
        <v>58500</v>
      </c>
      <c r="J127" s="338">
        <v>58500</v>
      </c>
      <c r="K127" s="339">
        <v>58500</v>
      </c>
      <c r="L127" s="17"/>
      <c r="M127" s="33"/>
      <c r="N127" s="17"/>
      <c r="O127" s="17"/>
      <c r="Q127" s="4"/>
      <c r="R127" s="17"/>
      <c r="S127" s="17"/>
      <c r="T127" s="17"/>
      <c r="U127" s="17"/>
      <c r="X127" s="2"/>
      <c r="Y127" s="2"/>
      <c r="Z127" s="2"/>
      <c r="AA127" s="2"/>
      <c r="AB127" s="2"/>
    </row>
    <row r="128" spans="1:28" ht="12.75">
      <c r="A128" s="402"/>
      <c r="B128" s="351" t="s">
        <v>110</v>
      </c>
      <c r="C128" s="351">
        <v>620</v>
      </c>
      <c r="D128" s="438" t="s">
        <v>30</v>
      </c>
      <c r="E128" s="367">
        <v>13405.09</v>
      </c>
      <c r="F128" s="427">
        <v>18470.99</v>
      </c>
      <c r="G128" s="366">
        <v>22165</v>
      </c>
      <c r="H128" s="366">
        <v>21815</v>
      </c>
      <c r="I128" s="366">
        <v>22200</v>
      </c>
      <c r="J128" s="366">
        <v>22200</v>
      </c>
      <c r="K128" s="404">
        <v>22200</v>
      </c>
      <c r="L128" s="16"/>
      <c r="N128" s="16"/>
      <c r="O128" s="16"/>
      <c r="Q128" s="9"/>
      <c r="R128" s="16"/>
      <c r="S128" s="16"/>
      <c r="T128" s="16"/>
      <c r="U128" s="16"/>
      <c r="X128" s="2"/>
      <c r="Y128" s="2"/>
      <c r="Z128" s="2"/>
      <c r="AA128" s="2"/>
      <c r="AB128" s="2"/>
    </row>
    <row r="129" spans="1:28" ht="12.75">
      <c r="A129" s="402"/>
      <c r="B129" s="351" t="s">
        <v>110</v>
      </c>
      <c r="C129" s="351">
        <v>630</v>
      </c>
      <c r="D129" s="438" t="s">
        <v>71</v>
      </c>
      <c r="E129" s="337">
        <v>28046.74</v>
      </c>
      <c r="F129" s="424">
        <v>20396.9</v>
      </c>
      <c r="G129" s="338">
        <v>29215</v>
      </c>
      <c r="H129" s="338">
        <v>43215</v>
      </c>
      <c r="I129" s="338">
        <v>28900</v>
      </c>
      <c r="J129" s="338">
        <v>33900</v>
      </c>
      <c r="K129" s="339">
        <v>33900</v>
      </c>
      <c r="L129" s="17"/>
      <c r="M129" s="33"/>
      <c r="N129" s="17"/>
      <c r="O129" s="17"/>
      <c r="Q129" s="4"/>
      <c r="R129" s="17"/>
      <c r="S129" s="17"/>
      <c r="T129" s="17"/>
      <c r="U129" s="17"/>
      <c r="X129" s="2"/>
      <c r="Y129" s="2"/>
      <c r="Z129" s="2"/>
      <c r="AA129" s="2"/>
      <c r="AB129" s="2"/>
    </row>
    <row r="130" spans="1:28" ht="12.75">
      <c r="A130" s="402"/>
      <c r="B130" s="351" t="s">
        <v>110</v>
      </c>
      <c r="C130" s="351">
        <v>640</v>
      </c>
      <c r="D130" s="438" t="s">
        <v>226</v>
      </c>
      <c r="E130" s="337">
        <v>7.81</v>
      </c>
      <c r="F130" s="424">
        <v>2984.31</v>
      </c>
      <c r="G130" s="338"/>
      <c r="H130" s="338">
        <v>400</v>
      </c>
      <c r="I130" s="338"/>
      <c r="J130" s="338"/>
      <c r="K130" s="339"/>
      <c r="L130" s="17"/>
      <c r="M130" s="33"/>
      <c r="N130" s="17"/>
      <c r="O130" s="17"/>
      <c r="Q130" s="4"/>
      <c r="R130" s="17"/>
      <c r="S130" s="17"/>
      <c r="T130" s="17"/>
      <c r="U130" s="17"/>
      <c r="X130" s="2"/>
      <c r="Y130" s="2"/>
      <c r="Z130" s="2"/>
      <c r="AA130" s="2"/>
      <c r="AB130" s="2"/>
    </row>
    <row r="131" spans="1:28" ht="12.75">
      <c r="A131" s="676"/>
      <c r="B131" s="677"/>
      <c r="C131" s="677"/>
      <c r="D131" s="678" t="s">
        <v>26</v>
      </c>
      <c r="E131" s="337">
        <f aca="true" t="shared" si="30" ref="E131:K131">SUM(E127:E130)</f>
        <v>78009.42</v>
      </c>
      <c r="F131" s="424">
        <f>SUM(F127:F130)</f>
        <v>90026.57999999999</v>
      </c>
      <c r="G131" s="338">
        <f t="shared" si="30"/>
        <v>109780</v>
      </c>
      <c r="H131" s="338">
        <f t="shared" si="30"/>
        <v>122830</v>
      </c>
      <c r="I131" s="338">
        <f t="shared" si="30"/>
        <v>109600</v>
      </c>
      <c r="J131" s="338">
        <f t="shared" si="30"/>
        <v>114600</v>
      </c>
      <c r="K131" s="339">
        <f t="shared" si="30"/>
        <v>114600</v>
      </c>
      <c r="L131" s="17"/>
      <c r="M131" s="33"/>
      <c r="N131" s="17"/>
      <c r="O131" s="17"/>
      <c r="Q131" s="4"/>
      <c r="R131" s="17"/>
      <c r="S131" s="17"/>
      <c r="T131" s="17"/>
      <c r="U131" s="17"/>
      <c r="X131" s="2"/>
      <c r="Y131" s="2"/>
      <c r="Z131" s="2"/>
      <c r="AA131" s="2"/>
      <c r="AB131" s="2"/>
    </row>
    <row r="132" spans="1:28" ht="12.75">
      <c r="A132" s="405" t="s">
        <v>113</v>
      </c>
      <c r="B132" s="370"/>
      <c r="C132" s="370"/>
      <c r="D132" s="440" t="s">
        <v>114</v>
      </c>
      <c r="E132" s="360">
        <f aca="true" t="shared" si="31" ref="E132:K132">E135</f>
        <v>27113.26</v>
      </c>
      <c r="F132" s="430">
        <f>F135</f>
        <v>20555.03</v>
      </c>
      <c r="G132" s="361">
        <f t="shared" si="31"/>
        <v>15000</v>
      </c>
      <c r="H132" s="361">
        <f t="shared" si="31"/>
        <v>15000</v>
      </c>
      <c r="I132" s="362">
        <f t="shared" si="31"/>
        <v>15000</v>
      </c>
      <c r="J132" s="362">
        <f t="shared" si="31"/>
        <v>15000</v>
      </c>
      <c r="K132" s="410">
        <f t="shared" si="31"/>
        <v>15000</v>
      </c>
      <c r="L132" s="28"/>
      <c r="M132" s="40"/>
      <c r="N132" s="28"/>
      <c r="O132" s="28"/>
      <c r="Q132" s="6"/>
      <c r="R132" s="28"/>
      <c r="S132" s="28"/>
      <c r="T132" s="28"/>
      <c r="U132" s="28"/>
      <c r="X132" s="2"/>
      <c r="Y132" s="2"/>
      <c r="Z132" s="2"/>
      <c r="AA132" s="2"/>
      <c r="AB132" s="2"/>
    </row>
    <row r="133" spans="1:28" ht="12.75">
      <c r="A133" s="412" t="s">
        <v>115</v>
      </c>
      <c r="B133" s="376"/>
      <c r="C133" s="376"/>
      <c r="D133" s="441" t="s">
        <v>116</v>
      </c>
      <c r="E133" s="379"/>
      <c r="F133" s="431"/>
      <c r="G133" s="380"/>
      <c r="H133" s="380"/>
      <c r="I133" s="380"/>
      <c r="J133" s="380"/>
      <c r="K133" s="413"/>
      <c r="L133" s="28"/>
      <c r="M133" s="40"/>
      <c r="N133" s="28"/>
      <c r="O133" s="28"/>
      <c r="Q133" s="6"/>
      <c r="R133" s="28"/>
      <c r="S133" s="28"/>
      <c r="T133" s="28"/>
      <c r="U133" s="28"/>
      <c r="X133" s="2"/>
      <c r="Y133" s="2"/>
      <c r="Z133" s="2"/>
      <c r="AA133" s="2"/>
      <c r="AB133" s="2"/>
    </row>
    <row r="134" spans="1:28" ht="12.75">
      <c r="A134" s="402"/>
      <c r="B134" s="351" t="s">
        <v>117</v>
      </c>
      <c r="C134" s="351">
        <v>630</v>
      </c>
      <c r="D134" s="438" t="s">
        <v>71</v>
      </c>
      <c r="E134" s="337">
        <v>27113.26</v>
      </c>
      <c r="F134" s="424">
        <v>20555.03</v>
      </c>
      <c r="G134" s="338">
        <v>15000</v>
      </c>
      <c r="H134" s="338">
        <v>15000</v>
      </c>
      <c r="I134" s="338">
        <v>15000</v>
      </c>
      <c r="J134" s="338">
        <v>15000</v>
      </c>
      <c r="K134" s="339">
        <v>15000</v>
      </c>
      <c r="L134" s="17"/>
      <c r="M134" s="33"/>
      <c r="N134" s="17"/>
      <c r="O134" s="17"/>
      <c r="Q134" s="4"/>
      <c r="R134" s="17"/>
      <c r="S134" s="17"/>
      <c r="T134" s="17"/>
      <c r="U134" s="17"/>
      <c r="X134" s="2"/>
      <c r="Y134" s="2"/>
      <c r="Z134" s="2"/>
      <c r="AA134" s="2"/>
      <c r="AB134" s="2"/>
    </row>
    <row r="135" spans="1:28" ht="12.75">
      <c r="A135" s="676"/>
      <c r="B135" s="677"/>
      <c r="C135" s="677"/>
      <c r="D135" s="678" t="s">
        <v>26</v>
      </c>
      <c r="E135" s="337">
        <f aca="true" t="shared" si="32" ref="E135:K135">SUM(E134:E134)</f>
        <v>27113.26</v>
      </c>
      <c r="F135" s="424">
        <f>SUM(F134:F134)</f>
        <v>20555.03</v>
      </c>
      <c r="G135" s="338">
        <f t="shared" si="32"/>
        <v>15000</v>
      </c>
      <c r="H135" s="338">
        <f t="shared" si="32"/>
        <v>15000</v>
      </c>
      <c r="I135" s="338">
        <f t="shared" si="32"/>
        <v>15000</v>
      </c>
      <c r="J135" s="338">
        <f t="shared" si="32"/>
        <v>15000</v>
      </c>
      <c r="K135" s="339">
        <f t="shared" si="32"/>
        <v>15000</v>
      </c>
      <c r="L135" s="17"/>
      <c r="M135" s="33"/>
      <c r="N135" s="17"/>
      <c r="O135" s="17"/>
      <c r="Q135" s="4"/>
      <c r="R135" s="17"/>
      <c r="S135" s="17"/>
      <c r="T135" s="17"/>
      <c r="U135" s="17"/>
      <c r="X135" s="2"/>
      <c r="Y135" s="2"/>
      <c r="Z135" s="2"/>
      <c r="AA135" s="2"/>
      <c r="AB135" s="2"/>
    </row>
    <row r="136" spans="1:28" ht="12.75">
      <c r="A136" s="405" t="s">
        <v>118</v>
      </c>
      <c r="B136" s="370"/>
      <c r="C136" s="370"/>
      <c r="D136" s="440" t="s">
        <v>119</v>
      </c>
      <c r="E136" s="360">
        <f aca="true" t="shared" si="33" ref="E136:K136">E139</f>
        <v>3637.9</v>
      </c>
      <c r="F136" s="430">
        <f>F139</f>
        <v>2792.34</v>
      </c>
      <c r="G136" s="361">
        <f t="shared" si="33"/>
        <v>3000</v>
      </c>
      <c r="H136" s="361">
        <f t="shared" si="33"/>
        <v>1800</v>
      </c>
      <c r="I136" s="362">
        <f t="shared" si="33"/>
        <v>3000</v>
      </c>
      <c r="J136" s="362">
        <f t="shared" si="33"/>
        <v>3000</v>
      </c>
      <c r="K136" s="410">
        <f t="shared" si="33"/>
        <v>3000</v>
      </c>
      <c r="L136" s="28"/>
      <c r="M136" s="40"/>
      <c r="N136" s="28"/>
      <c r="O136" s="28"/>
      <c r="Q136" s="6"/>
      <c r="R136" s="28"/>
      <c r="S136" s="28"/>
      <c r="T136" s="28"/>
      <c r="U136" s="28"/>
      <c r="X136" s="2"/>
      <c r="Y136" s="2"/>
      <c r="Z136" s="2"/>
      <c r="AA136" s="2"/>
      <c r="AB136" s="2"/>
    </row>
    <row r="137" spans="1:28" ht="12.75">
      <c r="A137" s="412" t="s">
        <v>120</v>
      </c>
      <c r="B137" s="376"/>
      <c r="C137" s="376"/>
      <c r="D137" s="441" t="s">
        <v>121</v>
      </c>
      <c r="E137" s="337"/>
      <c r="F137" s="424"/>
      <c r="G137" s="338"/>
      <c r="H137" s="338"/>
      <c r="I137" s="338"/>
      <c r="J137" s="338"/>
      <c r="K137" s="339"/>
      <c r="L137" s="17"/>
      <c r="M137" s="33"/>
      <c r="N137" s="17"/>
      <c r="O137" s="17"/>
      <c r="Q137" s="4"/>
      <c r="R137" s="17"/>
      <c r="S137" s="17"/>
      <c r="T137" s="17"/>
      <c r="U137" s="17"/>
      <c r="X137" s="2"/>
      <c r="Y137" s="2"/>
      <c r="Z137" s="2"/>
      <c r="AA137" s="2"/>
      <c r="AB137" s="2"/>
    </row>
    <row r="138" spans="1:28" ht="12.75">
      <c r="A138" s="409"/>
      <c r="B138" s="369" t="s">
        <v>117</v>
      </c>
      <c r="C138" s="381">
        <v>630</v>
      </c>
      <c r="D138" s="438" t="s">
        <v>100</v>
      </c>
      <c r="E138" s="337">
        <v>3637.9</v>
      </c>
      <c r="F138" s="424">
        <v>2792.34</v>
      </c>
      <c r="G138" s="338">
        <v>3000</v>
      </c>
      <c r="H138" s="338">
        <v>1800</v>
      </c>
      <c r="I138" s="338">
        <v>3000</v>
      </c>
      <c r="J138" s="338">
        <v>3000</v>
      </c>
      <c r="K138" s="339">
        <v>3000</v>
      </c>
      <c r="L138" s="32"/>
      <c r="M138" s="33"/>
      <c r="N138" s="17"/>
      <c r="O138" s="17"/>
      <c r="Q138" s="4"/>
      <c r="R138" s="17"/>
      <c r="S138" s="17"/>
      <c r="T138" s="17"/>
      <c r="U138" s="17"/>
      <c r="X138" s="2"/>
      <c r="Y138" s="2"/>
      <c r="Z138" s="2"/>
      <c r="AA138" s="2"/>
      <c r="AB138" s="2"/>
    </row>
    <row r="139" spans="1:28" ht="12.75">
      <c r="A139" s="724"/>
      <c r="B139" s="723"/>
      <c r="C139" s="722"/>
      <c r="D139" s="678" t="s">
        <v>26</v>
      </c>
      <c r="E139" s="367">
        <f aca="true" t="shared" si="34" ref="E139:K139">SUM(E138)</f>
        <v>3637.9</v>
      </c>
      <c r="F139" s="427">
        <f>SUM(F138)</f>
        <v>2792.34</v>
      </c>
      <c r="G139" s="366">
        <f t="shared" si="34"/>
        <v>3000</v>
      </c>
      <c r="H139" s="366">
        <f t="shared" si="34"/>
        <v>1800</v>
      </c>
      <c r="I139" s="366">
        <f t="shared" si="34"/>
        <v>3000</v>
      </c>
      <c r="J139" s="366">
        <f t="shared" si="34"/>
        <v>3000</v>
      </c>
      <c r="K139" s="404">
        <f t="shared" si="34"/>
        <v>3000</v>
      </c>
      <c r="L139" s="17"/>
      <c r="N139" s="16"/>
      <c r="O139" s="16"/>
      <c r="Q139" s="9"/>
      <c r="R139" s="16"/>
      <c r="S139" s="16"/>
      <c r="T139" s="16"/>
      <c r="U139" s="16"/>
      <c r="X139" s="2"/>
      <c r="Y139" s="2"/>
      <c r="Z139" s="2"/>
      <c r="AA139" s="2"/>
      <c r="AB139" s="2"/>
    </row>
    <row r="140" spans="1:28" ht="12.75">
      <c r="A140" s="405" t="s">
        <v>122</v>
      </c>
      <c r="B140" s="370"/>
      <c r="C140" s="370"/>
      <c r="D140" s="440" t="s">
        <v>123</v>
      </c>
      <c r="E140" s="382">
        <f aca="true" t="shared" si="35" ref="E140:K140">E146+E149+E154+E157</f>
        <v>185490.52999999997</v>
      </c>
      <c r="F140" s="432">
        <f>F146+F149+F154+F157</f>
        <v>194418.16999999998</v>
      </c>
      <c r="G140" s="383">
        <f t="shared" si="35"/>
        <v>211779</v>
      </c>
      <c r="H140" s="383">
        <f t="shared" si="35"/>
        <v>194529</v>
      </c>
      <c r="I140" s="383">
        <f t="shared" si="35"/>
        <v>213929</v>
      </c>
      <c r="J140" s="383">
        <f t="shared" si="35"/>
        <v>220510</v>
      </c>
      <c r="K140" s="414">
        <f t="shared" si="35"/>
        <v>223510</v>
      </c>
      <c r="L140" s="17"/>
      <c r="M140" s="42"/>
      <c r="N140" s="32"/>
      <c r="O140" s="32"/>
      <c r="Q140" s="23"/>
      <c r="R140" s="32"/>
      <c r="S140" s="32"/>
      <c r="T140" s="32"/>
      <c r="U140" s="32"/>
      <c r="X140" s="2"/>
      <c r="Y140" s="2"/>
      <c r="Z140" s="2"/>
      <c r="AA140" s="2"/>
      <c r="AB140" s="2"/>
    </row>
    <row r="141" spans="1:28" ht="12.75">
      <c r="A141" s="402" t="s">
        <v>126</v>
      </c>
      <c r="B141" s="351"/>
      <c r="C141" s="351"/>
      <c r="D141" s="439" t="s">
        <v>127</v>
      </c>
      <c r="E141" s="367"/>
      <c r="F141" s="427"/>
      <c r="G141" s="366"/>
      <c r="H141" s="366"/>
      <c r="I141" s="366"/>
      <c r="J141" s="366"/>
      <c r="K141" s="404"/>
      <c r="P141" s="45"/>
      <c r="Q141" s="47"/>
      <c r="R141" s="11"/>
      <c r="S141" s="11"/>
      <c r="T141" s="11"/>
      <c r="U141" s="11"/>
      <c r="X141" s="2"/>
      <c r="Y141" s="2"/>
      <c r="Z141" s="2"/>
      <c r="AA141" s="2"/>
      <c r="AB141" s="2"/>
    </row>
    <row r="142" spans="1:28" ht="12.75">
      <c r="A142" s="402"/>
      <c r="B142" s="351" t="s">
        <v>215</v>
      </c>
      <c r="C142" s="351">
        <v>610</v>
      </c>
      <c r="D142" s="438" t="s">
        <v>34</v>
      </c>
      <c r="E142" s="367">
        <v>45410.82</v>
      </c>
      <c r="F142" s="427">
        <v>50842.03</v>
      </c>
      <c r="G142" s="366">
        <v>56000</v>
      </c>
      <c r="H142" s="366">
        <v>53700</v>
      </c>
      <c r="I142" s="366">
        <v>60100</v>
      </c>
      <c r="J142" s="366">
        <v>61000</v>
      </c>
      <c r="K142" s="404">
        <v>61000</v>
      </c>
      <c r="L142" s="16"/>
      <c r="N142" s="16"/>
      <c r="O142" s="16"/>
      <c r="R142" s="16"/>
      <c r="S142" s="16"/>
      <c r="T142" s="16"/>
      <c r="U142" s="16"/>
      <c r="X142" s="2"/>
      <c r="Y142" s="2"/>
      <c r="Z142" s="2"/>
      <c r="AA142" s="2"/>
      <c r="AB142" s="2"/>
    </row>
    <row r="143" spans="1:28" ht="12.75">
      <c r="A143" s="402"/>
      <c r="B143" s="351" t="s">
        <v>215</v>
      </c>
      <c r="C143" s="351">
        <v>620</v>
      </c>
      <c r="D143" s="438" t="s">
        <v>30</v>
      </c>
      <c r="E143" s="367">
        <v>21055.09</v>
      </c>
      <c r="F143" s="427">
        <v>22584.31</v>
      </c>
      <c r="G143" s="366">
        <v>26500</v>
      </c>
      <c r="H143" s="366">
        <v>24000</v>
      </c>
      <c r="I143" s="366">
        <v>27700</v>
      </c>
      <c r="J143" s="366">
        <v>28500</v>
      </c>
      <c r="K143" s="404">
        <v>28500</v>
      </c>
      <c r="L143" s="16"/>
      <c r="N143" s="16"/>
      <c r="O143" s="16"/>
      <c r="P143" s="44"/>
      <c r="Q143" s="46"/>
      <c r="R143" s="16"/>
      <c r="S143" s="16"/>
      <c r="T143" s="16"/>
      <c r="U143" s="16"/>
      <c r="X143" s="2"/>
      <c r="Y143" s="2"/>
      <c r="Z143" s="2"/>
      <c r="AA143" s="2"/>
      <c r="AB143" s="2"/>
    </row>
    <row r="144" spans="1:28" ht="12.75">
      <c r="A144" s="402"/>
      <c r="B144" s="351" t="s">
        <v>215</v>
      </c>
      <c r="C144" s="351">
        <v>630</v>
      </c>
      <c r="D144" s="438" t="s">
        <v>71</v>
      </c>
      <c r="E144" s="367">
        <v>50345.49</v>
      </c>
      <c r="F144" s="427">
        <v>46391.03</v>
      </c>
      <c r="G144" s="366">
        <v>50066</v>
      </c>
      <c r="H144" s="366">
        <v>38266</v>
      </c>
      <c r="I144" s="366">
        <v>47437</v>
      </c>
      <c r="J144" s="366">
        <v>49640</v>
      </c>
      <c r="K144" s="404">
        <v>49640</v>
      </c>
      <c r="L144" s="16"/>
      <c r="N144" s="16"/>
      <c r="O144" s="16"/>
      <c r="R144" s="16"/>
      <c r="S144" s="16"/>
      <c r="T144" s="16"/>
      <c r="U144" s="16"/>
      <c r="X144" s="2"/>
      <c r="Y144" s="2"/>
      <c r="Z144" s="2"/>
      <c r="AA144" s="2"/>
      <c r="AB144" s="2"/>
    </row>
    <row r="145" spans="1:28" ht="12.75">
      <c r="A145" s="402"/>
      <c r="B145" s="351" t="s">
        <v>215</v>
      </c>
      <c r="C145" s="351">
        <v>640</v>
      </c>
      <c r="D145" s="438" t="s">
        <v>243</v>
      </c>
      <c r="E145" s="337">
        <v>252.68</v>
      </c>
      <c r="F145" s="424">
        <v>112.21</v>
      </c>
      <c r="G145" s="338"/>
      <c r="H145" s="338">
        <v>100</v>
      </c>
      <c r="I145" s="338">
        <v>100</v>
      </c>
      <c r="J145" s="338">
        <v>100</v>
      </c>
      <c r="K145" s="339">
        <v>100</v>
      </c>
      <c r="L145" s="17"/>
      <c r="M145" s="33"/>
      <c r="N145" s="17"/>
      <c r="O145" s="17"/>
      <c r="Q145" s="4"/>
      <c r="R145" s="17"/>
      <c r="S145" s="17"/>
      <c r="T145" s="17"/>
      <c r="U145" s="17"/>
      <c r="X145" s="2"/>
      <c r="Y145" s="2"/>
      <c r="Z145" s="2"/>
      <c r="AA145" s="2"/>
      <c r="AB145" s="2"/>
    </row>
    <row r="146" spans="1:28" ht="12.75">
      <c r="A146" s="676"/>
      <c r="B146" s="677"/>
      <c r="C146" s="677"/>
      <c r="D146" s="678" t="s">
        <v>26</v>
      </c>
      <c r="E146" s="337">
        <f aca="true" t="shared" si="36" ref="E146:J146">SUM(E142:E145)</f>
        <v>117064.07999999999</v>
      </c>
      <c r="F146" s="424">
        <f>SUM(F142:F145)</f>
        <v>119929.58</v>
      </c>
      <c r="G146" s="338">
        <f t="shared" si="36"/>
        <v>132566</v>
      </c>
      <c r="H146" s="338">
        <f t="shared" si="36"/>
        <v>116066</v>
      </c>
      <c r="I146" s="338">
        <f t="shared" si="36"/>
        <v>135337</v>
      </c>
      <c r="J146" s="338">
        <f t="shared" si="36"/>
        <v>139240</v>
      </c>
      <c r="K146" s="339">
        <f>SUM(K142:K145)</f>
        <v>139240</v>
      </c>
      <c r="L146" s="17"/>
      <c r="M146" s="33"/>
      <c r="N146" s="17"/>
      <c r="O146" s="17"/>
      <c r="Q146" s="4"/>
      <c r="R146" s="17"/>
      <c r="S146" s="17"/>
      <c r="T146" s="17"/>
      <c r="U146" s="17"/>
      <c r="X146" s="2"/>
      <c r="Y146" s="2"/>
      <c r="Z146" s="2"/>
      <c r="AA146" s="2"/>
      <c r="AB146" s="2"/>
    </row>
    <row r="147" spans="1:28" ht="12.75">
      <c r="A147" s="335" t="s">
        <v>130</v>
      </c>
      <c r="B147" s="375"/>
      <c r="C147" s="375"/>
      <c r="D147" s="439" t="s">
        <v>129</v>
      </c>
      <c r="E147" s="337"/>
      <c r="F147" s="424"/>
      <c r="G147" s="338"/>
      <c r="H147" s="338"/>
      <c r="I147" s="338"/>
      <c r="J147" s="338"/>
      <c r="K147" s="339"/>
      <c r="L147" s="17"/>
      <c r="M147" s="33"/>
      <c r="N147" s="17"/>
      <c r="O147" s="17"/>
      <c r="Q147" s="4"/>
      <c r="R147" s="17"/>
      <c r="S147" s="17"/>
      <c r="T147" s="17"/>
      <c r="U147" s="17"/>
      <c r="X147" s="2"/>
      <c r="Y147" s="2"/>
      <c r="Z147" s="2"/>
      <c r="AA147" s="2"/>
      <c r="AB147" s="2"/>
    </row>
    <row r="148" spans="1:28" ht="12.75">
      <c r="A148" s="335"/>
      <c r="B148" s="375" t="s">
        <v>128</v>
      </c>
      <c r="C148" s="375">
        <v>640</v>
      </c>
      <c r="D148" s="442" t="s">
        <v>125</v>
      </c>
      <c r="E148" s="337">
        <v>4405.81</v>
      </c>
      <c r="F148" s="424">
        <v>3520.68</v>
      </c>
      <c r="G148" s="338">
        <v>4725</v>
      </c>
      <c r="H148" s="338">
        <v>4725</v>
      </c>
      <c r="I148" s="338">
        <v>4000</v>
      </c>
      <c r="J148" s="338">
        <v>4000</v>
      </c>
      <c r="K148" s="339">
        <v>4000</v>
      </c>
      <c r="L148" s="17"/>
      <c r="M148" s="33"/>
      <c r="N148" s="17"/>
      <c r="O148" s="17"/>
      <c r="Q148" s="4"/>
      <c r="R148" s="17"/>
      <c r="S148" s="17"/>
      <c r="T148" s="17"/>
      <c r="U148" s="17"/>
      <c r="X148" s="2"/>
      <c r="Y148" s="2"/>
      <c r="Z148" s="2"/>
      <c r="AA148" s="2"/>
      <c r="AB148" s="2"/>
    </row>
    <row r="149" spans="1:28" ht="12.75">
      <c r="A149" s="720"/>
      <c r="B149" s="689"/>
      <c r="C149" s="689"/>
      <c r="D149" s="718" t="s">
        <v>26</v>
      </c>
      <c r="E149" s="337">
        <f aca="true" t="shared" si="37" ref="E149:K149">SUM(E148)</f>
        <v>4405.81</v>
      </c>
      <c r="F149" s="424">
        <f>SUM(F148)</f>
        <v>3520.68</v>
      </c>
      <c r="G149" s="338">
        <f t="shared" si="37"/>
        <v>4725</v>
      </c>
      <c r="H149" s="338">
        <f t="shared" si="37"/>
        <v>4725</v>
      </c>
      <c r="I149" s="338">
        <f t="shared" si="37"/>
        <v>4000</v>
      </c>
      <c r="J149" s="338">
        <f t="shared" si="37"/>
        <v>4000</v>
      </c>
      <c r="K149" s="339">
        <f t="shared" si="37"/>
        <v>4000</v>
      </c>
      <c r="L149" s="17"/>
      <c r="M149" s="33"/>
      <c r="N149" s="17"/>
      <c r="O149" s="17"/>
      <c r="Q149" s="4"/>
      <c r="R149" s="17"/>
      <c r="S149" s="17"/>
      <c r="T149" s="17"/>
      <c r="U149" s="17"/>
      <c r="X149" s="2"/>
      <c r="Y149" s="2"/>
      <c r="Z149" s="2"/>
      <c r="AA149" s="2"/>
      <c r="AB149" s="2"/>
    </row>
    <row r="150" spans="1:28" ht="12.75">
      <c r="A150" s="411" t="s">
        <v>131</v>
      </c>
      <c r="B150" s="375"/>
      <c r="C150" s="375"/>
      <c r="D150" s="439" t="s">
        <v>132</v>
      </c>
      <c r="E150" s="367"/>
      <c r="F150" s="427"/>
      <c r="G150" s="366"/>
      <c r="H150" s="366"/>
      <c r="I150" s="366"/>
      <c r="J150" s="366"/>
      <c r="K150" s="404"/>
      <c r="Q150" s="5"/>
      <c r="R150" s="11"/>
      <c r="S150" s="11"/>
      <c r="T150" s="11"/>
      <c r="U150" s="11"/>
      <c r="X150" s="2"/>
      <c r="Y150" s="2"/>
      <c r="Z150" s="2"/>
      <c r="AA150" s="2"/>
      <c r="AB150" s="2"/>
    </row>
    <row r="151" spans="1:28" ht="12.75">
      <c r="A151" s="335"/>
      <c r="B151" s="351" t="s">
        <v>212</v>
      </c>
      <c r="C151" s="375">
        <v>610</v>
      </c>
      <c r="D151" s="442" t="s">
        <v>34</v>
      </c>
      <c r="E151" s="337">
        <v>9361.64</v>
      </c>
      <c r="F151" s="424">
        <v>13205.1</v>
      </c>
      <c r="G151" s="338">
        <v>14700</v>
      </c>
      <c r="H151" s="338">
        <v>14500</v>
      </c>
      <c r="I151" s="338">
        <v>15000</v>
      </c>
      <c r="J151" s="338">
        <v>15000</v>
      </c>
      <c r="K151" s="339">
        <v>15000</v>
      </c>
      <c r="L151" s="17"/>
      <c r="M151" s="33"/>
      <c r="N151" s="17"/>
      <c r="O151" s="17"/>
      <c r="Q151" s="4"/>
      <c r="R151" s="17"/>
      <c r="S151" s="17"/>
      <c r="T151" s="17"/>
      <c r="U151" s="17"/>
      <c r="X151" s="2"/>
      <c r="Y151" s="2"/>
      <c r="Z151" s="2"/>
      <c r="AA151" s="2"/>
      <c r="AB151" s="2"/>
    </row>
    <row r="152" spans="1:28" ht="12.75">
      <c r="A152" s="335"/>
      <c r="B152" s="351" t="s">
        <v>212</v>
      </c>
      <c r="C152" s="375">
        <v>620</v>
      </c>
      <c r="D152" s="442" t="s">
        <v>30</v>
      </c>
      <c r="E152" s="367">
        <v>3165.46</v>
      </c>
      <c r="F152" s="427">
        <v>4227.51</v>
      </c>
      <c r="G152" s="366">
        <v>5200</v>
      </c>
      <c r="H152" s="366">
        <v>4720</v>
      </c>
      <c r="I152" s="366">
        <v>5250</v>
      </c>
      <c r="J152" s="366">
        <v>5250</v>
      </c>
      <c r="K152" s="404">
        <v>5250</v>
      </c>
      <c r="L152" s="16"/>
      <c r="N152" s="16"/>
      <c r="O152" s="16"/>
      <c r="Q152" s="9"/>
      <c r="R152" s="16"/>
      <c r="S152" s="16"/>
      <c r="T152" s="16"/>
      <c r="U152" s="16"/>
      <c r="X152" s="2"/>
      <c r="Y152" s="2"/>
      <c r="Z152" s="2"/>
      <c r="AA152" s="2"/>
      <c r="AB152" s="2"/>
    </row>
    <row r="153" spans="1:28" ht="12.75">
      <c r="A153" s="335"/>
      <c r="B153" s="351" t="s">
        <v>212</v>
      </c>
      <c r="C153" s="375">
        <v>630</v>
      </c>
      <c r="D153" s="442" t="s">
        <v>71</v>
      </c>
      <c r="E153" s="337">
        <v>2447.54</v>
      </c>
      <c r="F153" s="424">
        <v>1641.3</v>
      </c>
      <c r="G153" s="338">
        <v>1955</v>
      </c>
      <c r="H153" s="338">
        <v>1885</v>
      </c>
      <c r="I153" s="338">
        <v>2017</v>
      </c>
      <c r="J153" s="338">
        <v>2020</v>
      </c>
      <c r="K153" s="339">
        <v>2020</v>
      </c>
      <c r="L153" s="17"/>
      <c r="M153" s="33"/>
      <c r="N153" s="17"/>
      <c r="O153" s="17"/>
      <c r="Q153" s="4"/>
      <c r="R153" s="17"/>
      <c r="S153" s="17"/>
      <c r="T153" s="17"/>
      <c r="U153" s="17"/>
      <c r="X153" s="2"/>
      <c r="Y153" s="2"/>
      <c r="Z153" s="2"/>
      <c r="AA153" s="2"/>
      <c r="AB153" s="2"/>
    </row>
    <row r="154" spans="1:28" ht="12.75">
      <c r="A154" s="676"/>
      <c r="B154" s="677"/>
      <c r="C154" s="689"/>
      <c r="D154" s="678" t="s">
        <v>26</v>
      </c>
      <c r="E154" s="337">
        <f aca="true" t="shared" si="38" ref="E154:K154">SUM(E151:E153)</f>
        <v>14974.64</v>
      </c>
      <c r="F154" s="424">
        <f>SUM(F151:F153)</f>
        <v>19073.91</v>
      </c>
      <c r="G154" s="338">
        <f t="shared" si="38"/>
        <v>21855</v>
      </c>
      <c r="H154" s="338">
        <f t="shared" si="38"/>
        <v>21105</v>
      </c>
      <c r="I154" s="338">
        <f t="shared" si="38"/>
        <v>22267</v>
      </c>
      <c r="J154" s="338">
        <f t="shared" si="38"/>
        <v>22270</v>
      </c>
      <c r="K154" s="339">
        <f t="shared" si="38"/>
        <v>22270</v>
      </c>
      <c r="L154" s="17"/>
      <c r="M154" s="33"/>
      <c r="N154" s="17"/>
      <c r="O154" s="17"/>
      <c r="Q154" s="4"/>
      <c r="R154" s="17"/>
      <c r="S154" s="17"/>
      <c r="T154" s="17"/>
      <c r="U154" s="17"/>
      <c r="X154" s="2"/>
      <c r="Y154" s="2"/>
      <c r="Z154" s="2"/>
      <c r="AA154" s="2"/>
      <c r="AB154" s="2"/>
    </row>
    <row r="155" spans="1:28" ht="12.75">
      <c r="A155" s="401" t="s">
        <v>133</v>
      </c>
      <c r="B155" s="351"/>
      <c r="C155" s="351"/>
      <c r="D155" s="439" t="s">
        <v>134</v>
      </c>
      <c r="E155" s="337"/>
      <c r="F155" s="424"/>
      <c r="G155" s="366"/>
      <c r="H155" s="366"/>
      <c r="I155" s="366"/>
      <c r="J155" s="366"/>
      <c r="K155" s="404"/>
      <c r="Q155" s="4"/>
      <c r="R155" s="11"/>
      <c r="S155" s="11"/>
      <c r="T155" s="11"/>
      <c r="U155" s="11"/>
      <c r="X155" s="2"/>
      <c r="Y155" s="2"/>
      <c r="Z155" s="2"/>
      <c r="AA155" s="2"/>
      <c r="AB155" s="2"/>
    </row>
    <row r="156" spans="1:28" ht="12.75">
      <c r="A156" s="402"/>
      <c r="B156" s="351" t="s">
        <v>124</v>
      </c>
      <c r="C156" s="351">
        <v>640</v>
      </c>
      <c r="D156" s="438" t="s">
        <v>135</v>
      </c>
      <c r="E156" s="337">
        <v>49046</v>
      </c>
      <c r="F156" s="424">
        <v>51894</v>
      </c>
      <c r="G156" s="338">
        <v>52633</v>
      </c>
      <c r="H156" s="338">
        <v>52633</v>
      </c>
      <c r="I156" s="338">
        <v>52325</v>
      </c>
      <c r="J156" s="338">
        <v>55000</v>
      </c>
      <c r="K156" s="339">
        <v>58000</v>
      </c>
      <c r="L156" s="17"/>
      <c r="M156" s="33"/>
      <c r="N156" s="17"/>
      <c r="O156" s="17"/>
      <c r="P156" s="17"/>
      <c r="R156" s="17"/>
      <c r="S156" s="17"/>
      <c r="T156" s="17"/>
      <c r="U156" s="17"/>
      <c r="X156" s="2"/>
      <c r="Y156" s="2"/>
      <c r="Z156" s="2"/>
      <c r="AA156" s="2"/>
      <c r="AB156" s="2"/>
    </row>
    <row r="157" spans="1:28" ht="12.75">
      <c r="A157" s="676"/>
      <c r="B157" s="677"/>
      <c r="C157" s="677"/>
      <c r="D157" s="678" t="s">
        <v>26</v>
      </c>
      <c r="E157" s="367">
        <f aca="true" t="shared" si="39" ref="E157:K157">SUM(E156)</f>
        <v>49046</v>
      </c>
      <c r="F157" s="427">
        <f>SUM(F156)</f>
        <v>51894</v>
      </c>
      <c r="G157" s="366">
        <f t="shared" si="39"/>
        <v>52633</v>
      </c>
      <c r="H157" s="366">
        <f t="shared" si="39"/>
        <v>52633</v>
      </c>
      <c r="I157" s="366">
        <f t="shared" si="39"/>
        <v>52325</v>
      </c>
      <c r="J157" s="366">
        <f t="shared" si="39"/>
        <v>55000</v>
      </c>
      <c r="K157" s="404">
        <f t="shared" si="39"/>
        <v>58000</v>
      </c>
      <c r="L157" s="16"/>
      <c r="N157" s="16"/>
      <c r="O157" s="16"/>
      <c r="P157" s="16"/>
      <c r="Q157" s="9"/>
      <c r="R157" s="16"/>
      <c r="S157" s="16"/>
      <c r="T157" s="16"/>
      <c r="U157" s="16"/>
      <c r="X157" s="2"/>
      <c r="Y157" s="2"/>
      <c r="Z157" s="2"/>
      <c r="AA157" s="2"/>
      <c r="AB157" s="2"/>
    </row>
    <row r="158" spans="1:28" ht="12.75">
      <c r="A158" s="405" t="s">
        <v>136</v>
      </c>
      <c r="B158" s="370"/>
      <c r="C158" s="370"/>
      <c r="D158" s="440" t="s">
        <v>137</v>
      </c>
      <c r="E158" s="360">
        <f aca="true" t="shared" si="40" ref="E158:K158">E162</f>
        <v>55070</v>
      </c>
      <c r="F158" s="430">
        <f t="shared" si="40"/>
        <v>54780</v>
      </c>
      <c r="G158" s="361">
        <f t="shared" si="40"/>
        <v>61000</v>
      </c>
      <c r="H158" s="361">
        <f t="shared" si="40"/>
        <v>51725</v>
      </c>
      <c r="I158" s="362">
        <f t="shared" si="40"/>
        <v>61000</v>
      </c>
      <c r="J158" s="362">
        <f t="shared" si="40"/>
        <v>61000</v>
      </c>
      <c r="K158" s="410">
        <f t="shared" si="40"/>
        <v>61000</v>
      </c>
      <c r="L158" s="28"/>
      <c r="M158" s="40"/>
      <c r="N158" s="28"/>
      <c r="O158" s="28"/>
      <c r="Q158" s="6"/>
      <c r="R158" s="28"/>
      <c r="S158" s="28"/>
      <c r="T158" s="28"/>
      <c r="U158" s="28"/>
      <c r="X158" s="2"/>
      <c r="Y158" s="2"/>
      <c r="Z158" s="2"/>
      <c r="AA158" s="2"/>
      <c r="AB158" s="2"/>
    </row>
    <row r="159" spans="1:28" ht="12.75">
      <c r="A159" s="401" t="s">
        <v>138</v>
      </c>
      <c r="B159" s="351"/>
      <c r="C159" s="351"/>
      <c r="D159" s="439" t="s">
        <v>139</v>
      </c>
      <c r="E159" s="379"/>
      <c r="F159" s="431"/>
      <c r="G159" s="366"/>
      <c r="H159" s="366"/>
      <c r="I159" s="366"/>
      <c r="J159" s="366"/>
      <c r="K159" s="404"/>
      <c r="Q159" s="6"/>
      <c r="R159" s="11"/>
      <c r="S159" s="11"/>
      <c r="T159" s="11"/>
      <c r="U159" s="11"/>
      <c r="X159" s="2"/>
      <c r="Y159" s="2"/>
      <c r="Z159" s="2"/>
      <c r="AA159" s="2"/>
      <c r="AB159" s="2"/>
    </row>
    <row r="160" spans="1:28" ht="12.75">
      <c r="A160" s="402"/>
      <c r="B160" s="351" t="s">
        <v>140</v>
      </c>
      <c r="C160" s="351">
        <v>640</v>
      </c>
      <c r="D160" s="438" t="s">
        <v>141</v>
      </c>
      <c r="E160" s="337">
        <v>23070</v>
      </c>
      <c r="F160" s="424">
        <v>22780</v>
      </c>
      <c r="G160" s="338">
        <v>29000</v>
      </c>
      <c r="H160" s="338">
        <v>24725</v>
      </c>
      <c r="I160" s="338">
        <v>33000</v>
      </c>
      <c r="J160" s="338">
        <v>33000</v>
      </c>
      <c r="K160" s="339">
        <v>33000</v>
      </c>
      <c r="L160" s="17"/>
      <c r="M160" s="33"/>
      <c r="N160" s="17"/>
      <c r="O160" s="17"/>
      <c r="Q160" s="4"/>
      <c r="R160" s="17"/>
      <c r="S160" s="17"/>
      <c r="T160" s="17"/>
      <c r="U160" s="17"/>
      <c r="X160" s="2"/>
      <c r="Y160" s="2"/>
      <c r="Z160" s="2"/>
      <c r="AA160" s="2"/>
      <c r="AB160" s="2"/>
    </row>
    <row r="161" spans="1:28" ht="12.75">
      <c r="A161" s="402"/>
      <c r="B161" s="351" t="s">
        <v>140</v>
      </c>
      <c r="C161" s="351">
        <v>640</v>
      </c>
      <c r="D161" s="438" t="s">
        <v>227</v>
      </c>
      <c r="E161" s="337">
        <v>32000</v>
      </c>
      <c r="F161" s="424">
        <v>32000</v>
      </c>
      <c r="G161" s="338">
        <v>32000</v>
      </c>
      <c r="H161" s="338">
        <v>27000</v>
      </c>
      <c r="I161" s="338">
        <v>28000</v>
      </c>
      <c r="J161" s="338">
        <v>28000</v>
      </c>
      <c r="K161" s="339">
        <v>28000</v>
      </c>
      <c r="L161" s="17"/>
      <c r="M161" s="33"/>
      <c r="N161" s="17"/>
      <c r="O161" s="17"/>
      <c r="Q161" s="4"/>
      <c r="R161" s="17"/>
      <c r="S161" s="17"/>
      <c r="T161" s="17"/>
      <c r="U161" s="17"/>
      <c r="X161" s="2"/>
      <c r="Y161" s="2"/>
      <c r="Z161" s="2"/>
      <c r="AA161" s="2"/>
      <c r="AB161" s="2"/>
    </row>
    <row r="162" spans="1:28" ht="12.75">
      <c r="A162" s="719"/>
      <c r="B162" s="699"/>
      <c r="C162" s="699"/>
      <c r="D162" s="718" t="s">
        <v>26</v>
      </c>
      <c r="E162" s="337">
        <f aca="true" t="shared" si="41" ref="E162:K162">SUM(E160:E161)</f>
        <v>55070</v>
      </c>
      <c r="F162" s="424">
        <f>SUM(F160:F161)</f>
        <v>54780</v>
      </c>
      <c r="G162" s="338">
        <f t="shared" si="41"/>
        <v>61000</v>
      </c>
      <c r="H162" s="338">
        <f t="shared" si="41"/>
        <v>51725</v>
      </c>
      <c r="I162" s="338">
        <f t="shared" si="41"/>
        <v>61000</v>
      </c>
      <c r="J162" s="338">
        <f t="shared" si="41"/>
        <v>61000</v>
      </c>
      <c r="K162" s="339">
        <f t="shared" si="41"/>
        <v>61000</v>
      </c>
      <c r="L162" s="17"/>
      <c r="M162" s="33"/>
      <c r="N162" s="17"/>
      <c r="O162" s="17"/>
      <c r="Q162" s="4"/>
      <c r="R162" s="17"/>
      <c r="S162" s="17"/>
      <c r="T162" s="17"/>
      <c r="U162" s="17"/>
      <c r="X162" s="2"/>
      <c r="Y162" s="2"/>
      <c r="Z162" s="2"/>
      <c r="AA162" s="2"/>
      <c r="AB162" s="2"/>
    </row>
    <row r="163" spans="1:28" ht="12.75">
      <c r="A163" s="405" t="s">
        <v>143</v>
      </c>
      <c r="B163" s="370"/>
      <c r="C163" s="370"/>
      <c r="D163" s="440" t="s">
        <v>144</v>
      </c>
      <c r="E163" s="360">
        <f>E166+E172+E180+E184</f>
        <v>180134.7</v>
      </c>
      <c r="F163" s="430">
        <f>F166+F172+F180+F184</f>
        <v>162208.75</v>
      </c>
      <c r="G163" s="361">
        <f>G166+G172+G180+G184+G176</f>
        <v>220125</v>
      </c>
      <c r="H163" s="361">
        <f>H166+H172+H180+H184+H176</f>
        <v>193673</v>
      </c>
      <c r="I163" s="362">
        <f>I166+I172+I180+I184+I176</f>
        <v>156125</v>
      </c>
      <c r="J163" s="362">
        <f>J166+J172+J180+J184+J176</f>
        <v>192475</v>
      </c>
      <c r="K163" s="410">
        <f>K166+K172+K180+K184+K176</f>
        <v>192475</v>
      </c>
      <c r="L163" s="28"/>
      <c r="M163" s="40"/>
      <c r="N163" s="28"/>
      <c r="O163" s="28"/>
      <c r="Q163" s="6"/>
      <c r="R163" s="28"/>
      <c r="S163" s="28"/>
      <c r="T163" s="28"/>
      <c r="U163" s="28"/>
      <c r="X163" s="2"/>
      <c r="Y163" s="2"/>
      <c r="Z163" s="2"/>
      <c r="AA163" s="2"/>
      <c r="AB163" s="2"/>
    </row>
    <row r="164" spans="1:28" ht="12.75">
      <c r="A164" s="401" t="s">
        <v>145</v>
      </c>
      <c r="B164" s="351"/>
      <c r="C164" s="351"/>
      <c r="D164" s="439" t="s">
        <v>146</v>
      </c>
      <c r="E164" s="337"/>
      <c r="F164" s="424"/>
      <c r="G164" s="366"/>
      <c r="H164" s="366"/>
      <c r="I164" s="366"/>
      <c r="J164" s="366"/>
      <c r="K164" s="404"/>
      <c r="Q164" s="4"/>
      <c r="R164" s="11"/>
      <c r="S164" s="11"/>
      <c r="T164" s="11"/>
      <c r="U164" s="11"/>
      <c r="X164" s="2"/>
      <c r="Y164" s="2"/>
      <c r="Z164" s="2"/>
      <c r="AA164" s="2"/>
      <c r="AB164" s="2"/>
    </row>
    <row r="165" spans="1:28" ht="12.75">
      <c r="A165" s="402"/>
      <c r="B165" s="351" t="s">
        <v>214</v>
      </c>
      <c r="C165" s="351">
        <v>630</v>
      </c>
      <c r="D165" s="438" t="s">
        <v>270</v>
      </c>
      <c r="E165" s="337">
        <v>32532.08</v>
      </c>
      <c r="F165" s="424">
        <v>31979.75</v>
      </c>
      <c r="G165" s="338">
        <v>35000</v>
      </c>
      <c r="H165" s="338">
        <v>3500</v>
      </c>
      <c r="I165" s="338">
        <v>10000</v>
      </c>
      <c r="J165" s="338">
        <v>32000</v>
      </c>
      <c r="K165" s="339">
        <v>32000</v>
      </c>
      <c r="L165" s="17"/>
      <c r="M165" s="33"/>
      <c r="N165" s="17"/>
      <c r="O165" s="17"/>
      <c r="Q165" s="4"/>
      <c r="R165" s="17"/>
      <c r="S165" s="17"/>
      <c r="T165" s="17"/>
      <c r="U165" s="17"/>
      <c r="X165" s="2"/>
      <c r="Y165" s="2"/>
      <c r="Z165" s="2"/>
      <c r="AA165" s="2"/>
      <c r="AB165" s="2"/>
    </row>
    <row r="166" spans="1:28" ht="12.75">
      <c r="A166" s="676"/>
      <c r="B166" s="677"/>
      <c r="C166" s="677"/>
      <c r="D166" s="678" t="s">
        <v>26</v>
      </c>
      <c r="E166" s="337">
        <f aca="true" t="shared" si="42" ref="E166:K166">SUM(E165)</f>
        <v>32532.08</v>
      </c>
      <c r="F166" s="424">
        <f>SUM(F165)</f>
        <v>31979.75</v>
      </c>
      <c r="G166" s="338">
        <f t="shared" si="42"/>
        <v>35000</v>
      </c>
      <c r="H166" s="338">
        <f t="shared" si="42"/>
        <v>3500</v>
      </c>
      <c r="I166" s="338">
        <f t="shared" si="42"/>
        <v>10000</v>
      </c>
      <c r="J166" s="338">
        <f t="shared" si="42"/>
        <v>32000</v>
      </c>
      <c r="K166" s="339">
        <f t="shared" si="42"/>
        <v>32000</v>
      </c>
      <c r="L166" s="17"/>
      <c r="M166" s="33"/>
      <c r="N166" s="17"/>
      <c r="O166" s="17"/>
      <c r="Q166" s="4"/>
      <c r="R166" s="17"/>
      <c r="S166" s="17"/>
      <c r="T166" s="17"/>
      <c r="U166" s="17"/>
      <c r="X166" s="2"/>
      <c r="Y166" s="2"/>
      <c r="Z166" s="2"/>
      <c r="AA166" s="2"/>
      <c r="AB166" s="2"/>
    </row>
    <row r="167" spans="1:28" ht="12.75">
      <c r="A167" s="401" t="s">
        <v>147</v>
      </c>
      <c r="B167" s="351"/>
      <c r="C167" s="351"/>
      <c r="D167" s="439" t="s">
        <v>230</v>
      </c>
      <c r="E167" s="337"/>
      <c r="F167" s="424"/>
      <c r="G167" s="338"/>
      <c r="H167" s="338"/>
      <c r="I167" s="338"/>
      <c r="J167" s="338"/>
      <c r="K167" s="339"/>
      <c r="L167" s="17"/>
      <c r="M167" s="33"/>
      <c r="N167" s="17"/>
      <c r="O167" s="17"/>
      <c r="Q167" s="4"/>
      <c r="R167" s="17"/>
      <c r="S167" s="17"/>
      <c r="T167" s="17"/>
      <c r="U167" s="17"/>
      <c r="X167" s="2"/>
      <c r="Y167" s="2"/>
      <c r="Z167" s="2"/>
      <c r="AA167" s="2"/>
      <c r="AB167" s="2"/>
    </row>
    <row r="168" spans="1:28" ht="12.75">
      <c r="A168" s="401"/>
      <c r="B168" s="351" t="s">
        <v>214</v>
      </c>
      <c r="C168" s="351">
        <v>610</v>
      </c>
      <c r="D168" s="438" t="s">
        <v>34</v>
      </c>
      <c r="E168" s="337">
        <v>33565.53</v>
      </c>
      <c r="F168" s="424">
        <v>38306.88</v>
      </c>
      <c r="G168" s="338">
        <v>55500</v>
      </c>
      <c r="H168" s="338">
        <v>54400</v>
      </c>
      <c r="I168" s="338">
        <v>56400</v>
      </c>
      <c r="J168" s="338">
        <v>57000</v>
      </c>
      <c r="K168" s="339">
        <v>57000</v>
      </c>
      <c r="L168" s="17"/>
      <c r="M168" s="33"/>
      <c r="N168" s="17"/>
      <c r="O168" s="17"/>
      <c r="Q168" s="4"/>
      <c r="R168" s="17"/>
      <c r="S168" s="17"/>
      <c r="T168" s="17"/>
      <c r="U168" s="17"/>
      <c r="X168" s="2"/>
      <c r="Y168" s="2"/>
      <c r="Z168" s="2"/>
      <c r="AA168" s="2"/>
      <c r="AB168" s="2"/>
    </row>
    <row r="169" spans="1:28" ht="12.75">
      <c r="A169" s="401"/>
      <c r="B169" s="351" t="s">
        <v>214</v>
      </c>
      <c r="C169" s="351">
        <v>620</v>
      </c>
      <c r="D169" s="438" t="s">
        <v>30</v>
      </c>
      <c r="E169" s="337">
        <v>13403.61</v>
      </c>
      <c r="F169" s="424">
        <v>15442.51</v>
      </c>
      <c r="G169" s="338">
        <v>21620</v>
      </c>
      <c r="H169" s="338">
        <v>21020</v>
      </c>
      <c r="I169" s="338">
        <v>21400</v>
      </c>
      <c r="J169" s="338">
        <v>21600</v>
      </c>
      <c r="K169" s="339">
        <v>21600</v>
      </c>
      <c r="L169" s="17"/>
      <c r="M169" s="33"/>
      <c r="N169" s="17"/>
      <c r="O169" s="17"/>
      <c r="Q169" s="4"/>
      <c r="R169" s="17"/>
      <c r="S169" s="17"/>
      <c r="T169" s="17"/>
      <c r="U169" s="17"/>
      <c r="X169" s="2"/>
      <c r="Y169" s="2"/>
      <c r="Z169" s="2"/>
      <c r="AA169" s="2"/>
      <c r="AB169" s="2"/>
    </row>
    <row r="170" spans="1:28" ht="12.75">
      <c r="A170" s="402"/>
      <c r="B170" s="351" t="s">
        <v>214</v>
      </c>
      <c r="C170" s="351">
        <v>630</v>
      </c>
      <c r="D170" s="438" t="s">
        <v>71</v>
      </c>
      <c r="E170" s="365">
        <v>74676.37</v>
      </c>
      <c r="F170" s="426">
        <v>55127.56</v>
      </c>
      <c r="G170" s="366">
        <v>93073</v>
      </c>
      <c r="H170" s="366">
        <v>104273</v>
      </c>
      <c r="I170" s="366">
        <v>54725</v>
      </c>
      <c r="J170" s="366">
        <v>59725</v>
      </c>
      <c r="K170" s="404">
        <v>59725</v>
      </c>
      <c r="N170" s="17"/>
      <c r="O170" s="17"/>
      <c r="Q170" s="4"/>
      <c r="R170" s="17"/>
      <c r="S170" s="17"/>
      <c r="T170" s="17"/>
      <c r="U170" s="17"/>
      <c r="X170" s="2"/>
      <c r="Y170" s="2"/>
      <c r="Z170" s="2"/>
      <c r="AA170" s="2"/>
      <c r="AB170" s="2"/>
    </row>
    <row r="171" spans="1:28" ht="12.75">
      <c r="A171" s="401"/>
      <c r="B171" s="351" t="s">
        <v>214</v>
      </c>
      <c r="C171" s="351">
        <v>640</v>
      </c>
      <c r="D171" s="442" t="s">
        <v>202</v>
      </c>
      <c r="E171" s="337">
        <v>300.82</v>
      </c>
      <c r="F171" s="424">
        <v>367.45</v>
      </c>
      <c r="G171" s="338"/>
      <c r="H171" s="338"/>
      <c r="I171" s="338"/>
      <c r="J171" s="338"/>
      <c r="K171" s="339"/>
      <c r="L171" s="17"/>
      <c r="M171" s="33"/>
      <c r="N171" s="16"/>
      <c r="O171" s="16"/>
      <c r="Q171" s="4"/>
      <c r="R171" s="16"/>
      <c r="S171" s="16"/>
      <c r="T171" s="16"/>
      <c r="U171" s="16"/>
      <c r="X171" s="2"/>
      <c r="Y171" s="2"/>
      <c r="Z171" s="2"/>
      <c r="AA171" s="2"/>
      <c r="AB171" s="2"/>
    </row>
    <row r="172" spans="1:28" ht="12.75">
      <c r="A172" s="676"/>
      <c r="B172" s="677"/>
      <c r="C172" s="677"/>
      <c r="D172" s="678" t="s">
        <v>26</v>
      </c>
      <c r="E172" s="337">
        <f aca="true" t="shared" si="43" ref="E172:K172">SUM(E168:E171)</f>
        <v>121946.33</v>
      </c>
      <c r="F172" s="424">
        <f>SUM(F168:F171)</f>
        <v>109244.4</v>
      </c>
      <c r="G172" s="338">
        <f t="shared" si="43"/>
        <v>170193</v>
      </c>
      <c r="H172" s="338">
        <f t="shared" si="43"/>
        <v>179693</v>
      </c>
      <c r="I172" s="338">
        <f t="shared" si="43"/>
        <v>132525</v>
      </c>
      <c r="J172" s="338">
        <f t="shared" si="43"/>
        <v>138325</v>
      </c>
      <c r="K172" s="339">
        <f t="shared" si="43"/>
        <v>138325</v>
      </c>
      <c r="L172" s="17"/>
      <c r="M172" s="33"/>
      <c r="N172" s="17"/>
      <c r="O172" s="17"/>
      <c r="Q172" s="4"/>
      <c r="R172" s="17"/>
      <c r="S172" s="17"/>
      <c r="T172" s="17"/>
      <c r="U172" s="17"/>
      <c r="X172" s="2"/>
      <c r="Y172" s="2"/>
      <c r="Z172" s="2"/>
      <c r="AA172" s="2"/>
      <c r="AB172" s="2"/>
    </row>
    <row r="173" spans="1:28" ht="12.75">
      <c r="A173" s="401" t="s">
        <v>228</v>
      </c>
      <c r="B173" s="351"/>
      <c r="C173" s="351"/>
      <c r="D173" s="439" t="s">
        <v>231</v>
      </c>
      <c r="E173" s="337"/>
      <c r="F173" s="424"/>
      <c r="G173" s="338"/>
      <c r="H173" s="338"/>
      <c r="I173" s="338"/>
      <c r="J173" s="338"/>
      <c r="K173" s="339"/>
      <c r="L173" s="17"/>
      <c r="M173" s="33"/>
      <c r="N173" s="17"/>
      <c r="O173" s="17"/>
      <c r="Q173" s="4"/>
      <c r="R173" s="17"/>
      <c r="S173" s="17"/>
      <c r="T173" s="17"/>
      <c r="U173" s="17"/>
      <c r="X173" s="2"/>
      <c r="Y173" s="2"/>
      <c r="Z173" s="2"/>
      <c r="AA173" s="2"/>
      <c r="AB173" s="2"/>
    </row>
    <row r="174" spans="1:28" ht="12.75">
      <c r="A174" s="401"/>
      <c r="B174" s="351" t="s">
        <v>214</v>
      </c>
      <c r="C174" s="351">
        <v>620</v>
      </c>
      <c r="D174" s="442" t="s">
        <v>30</v>
      </c>
      <c r="E174" s="337"/>
      <c r="F174" s="424"/>
      <c r="G174" s="338"/>
      <c r="H174" s="338"/>
      <c r="I174" s="338"/>
      <c r="J174" s="338">
        <v>350</v>
      </c>
      <c r="K174" s="339">
        <v>350</v>
      </c>
      <c r="L174" s="17"/>
      <c r="M174" s="33"/>
      <c r="N174" s="17"/>
      <c r="O174" s="17"/>
      <c r="Q174" s="4"/>
      <c r="R174" s="17"/>
      <c r="S174" s="17"/>
      <c r="T174" s="17"/>
      <c r="U174" s="17"/>
      <c r="X174" s="2"/>
      <c r="Y174" s="2"/>
      <c r="Z174" s="2"/>
      <c r="AA174" s="2"/>
      <c r="AB174" s="2"/>
    </row>
    <row r="175" spans="1:28" ht="12.75">
      <c r="A175" s="402"/>
      <c r="B175" s="351" t="s">
        <v>214</v>
      </c>
      <c r="C175" s="351">
        <v>630</v>
      </c>
      <c r="D175" s="438" t="s">
        <v>211</v>
      </c>
      <c r="E175" s="337"/>
      <c r="F175" s="424"/>
      <c r="G175" s="338"/>
      <c r="H175" s="338"/>
      <c r="I175" s="338"/>
      <c r="J175" s="338">
        <v>1000</v>
      </c>
      <c r="K175" s="339">
        <v>1000</v>
      </c>
      <c r="L175" s="17"/>
      <c r="M175" s="33"/>
      <c r="N175" s="17"/>
      <c r="O175" s="17"/>
      <c r="Q175" s="4"/>
      <c r="R175" s="17"/>
      <c r="S175" s="17"/>
      <c r="T175" s="17"/>
      <c r="U175" s="17"/>
      <c r="X175" s="2"/>
      <c r="Y175" s="2"/>
      <c r="Z175" s="2"/>
      <c r="AA175" s="2"/>
      <c r="AB175" s="2"/>
    </row>
    <row r="176" spans="1:28" ht="12.75">
      <c r="A176" s="676"/>
      <c r="B176" s="677"/>
      <c r="C176" s="677"/>
      <c r="D176" s="678" t="s">
        <v>26</v>
      </c>
      <c r="E176" s="365"/>
      <c r="F176" s="426"/>
      <c r="G176" s="366">
        <f>SUM(G174:G175)</f>
        <v>0</v>
      </c>
      <c r="H176" s="366">
        <f>SUM(H174:H175)</f>
        <v>0</v>
      </c>
      <c r="I176" s="366">
        <f>SUM(I174:I175)</f>
        <v>0</v>
      </c>
      <c r="J176" s="366">
        <f>SUM(J174:J175)</f>
        <v>1350</v>
      </c>
      <c r="K176" s="404">
        <f>SUM(K174:K175)</f>
        <v>1350</v>
      </c>
      <c r="L176" s="16"/>
      <c r="Q176" s="4"/>
      <c r="R176" s="11"/>
      <c r="S176" s="11"/>
      <c r="T176" s="11"/>
      <c r="U176" s="11"/>
      <c r="X176" s="2"/>
      <c r="Y176" s="2"/>
      <c r="Z176" s="2"/>
      <c r="AA176" s="2"/>
      <c r="AB176" s="2"/>
    </row>
    <row r="177" spans="1:28" ht="12.75">
      <c r="A177" s="401" t="s">
        <v>148</v>
      </c>
      <c r="B177" s="351"/>
      <c r="C177" s="351"/>
      <c r="D177" s="439" t="s">
        <v>149</v>
      </c>
      <c r="E177" s="337"/>
      <c r="F177" s="424"/>
      <c r="G177" s="338"/>
      <c r="H177" s="338"/>
      <c r="I177" s="338"/>
      <c r="J177" s="338"/>
      <c r="K177" s="339"/>
      <c r="L177" s="17"/>
      <c r="M177" s="33"/>
      <c r="N177" s="17"/>
      <c r="O177" s="17"/>
      <c r="Q177" s="4"/>
      <c r="R177" s="17"/>
      <c r="S177" s="17"/>
      <c r="T177" s="17"/>
      <c r="U177" s="17"/>
      <c r="X177" s="2"/>
      <c r="Y177" s="2"/>
      <c r="Z177" s="2"/>
      <c r="AA177" s="2"/>
      <c r="AB177" s="2"/>
    </row>
    <row r="178" spans="1:28" ht="12.75">
      <c r="A178" s="402"/>
      <c r="B178" s="351" t="s">
        <v>214</v>
      </c>
      <c r="C178" s="351">
        <v>630</v>
      </c>
      <c r="D178" s="438" t="s">
        <v>71</v>
      </c>
      <c r="E178" s="337">
        <v>864.79</v>
      </c>
      <c r="F178" s="424">
        <v>459.6</v>
      </c>
      <c r="G178" s="338">
        <v>1120</v>
      </c>
      <c r="H178" s="338">
        <v>720</v>
      </c>
      <c r="I178" s="338">
        <v>900</v>
      </c>
      <c r="J178" s="338">
        <v>900</v>
      </c>
      <c r="K178" s="339">
        <v>900</v>
      </c>
      <c r="L178" s="17"/>
      <c r="M178" s="33"/>
      <c r="N178" s="17"/>
      <c r="O178" s="17"/>
      <c r="Q178" s="4"/>
      <c r="R178" s="17"/>
      <c r="S178" s="17"/>
      <c r="T178" s="17"/>
      <c r="U178" s="17"/>
      <c r="X178" s="2"/>
      <c r="Y178" s="2"/>
      <c r="Z178" s="2"/>
      <c r="AA178" s="2"/>
      <c r="AB178" s="2"/>
    </row>
    <row r="179" spans="1:28" ht="12.75">
      <c r="A179" s="402"/>
      <c r="B179" s="351" t="s">
        <v>214</v>
      </c>
      <c r="C179" s="351">
        <v>640</v>
      </c>
      <c r="D179" s="438" t="s">
        <v>532</v>
      </c>
      <c r="E179" s="337">
        <v>6725</v>
      </c>
      <c r="F179" s="424">
        <v>6915</v>
      </c>
      <c r="G179" s="338">
        <v>100</v>
      </c>
      <c r="H179" s="338">
        <v>0</v>
      </c>
      <c r="I179" s="338">
        <v>100</v>
      </c>
      <c r="J179" s="338">
        <v>7300</v>
      </c>
      <c r="K179" s="339">
        <v>7300</v>
      </c>
      <c r="L179" s="17"/>
      <c r="M179" s="33"/>
      <c r="N179" s="17"/>
      <c r="O179" s="17"/>
      <c r="Q179" s="4"/>
      <c r="R179" s="17"/>
      <c r="S179" s="17"/>
      <c r="T179" s="17"/>
      <c r="U179" s="17"/>
      <c r="X179" s="2"/>
      <c r="Y179" s="2"/>
      <c r="Z179" s="2"/>
      <c r="AA179" s="2"/>
      <c r="AB179" s="2"/>
    </row>
    <row r="180" spans="1:28" ht="12.75">
      <c r="A180" s="676"/>
      <c r="B180" s="677"/>
      <c r="C180" s="677"/>
      <c r="D180" s="678" t="s">
        <v>26</v>
      </c>
      <c r="E180" s="337">
        <f aca="true" t="shared" si="44" ref="E180:K180">SUM(E178:E179)</f>
        <v>7589.79</v>
      </c>
      <c r="F180" s="424">
        <f>SUM(F178:F179)</f>
        <v>7374.6</v>
      </c>
      <c r="G180" s="338">
        <f t="shared" si="44"/>
        <v>1220</v>
      </c>
      <c r="H180" s="338">
        <f t="shared" si="44"/>
        <v>720</v>
      </c>
      <c r="I180" s="338">
        <f t="shared" si="44"/>
        <v>1000</v>
      </c>
      <c r="J180" s="338">
        <f t="shared" si="44"/>
        <v>8200</v>
      </c>
      <c r="K180" s="339">
        <f t="shared" si="44"/>
        <v>8200</v>
      </c>
      <c r="L180" s="17"/>
      <c r="M180" s="33"/>
      <c r="N180" s="17"/>
      <c r="O180" s="17"/>
      <c r="Q180" s="4"/>
      <c r="R180" s="17"/>
      <c r="S180" s="17"/>
      <c r="T180" s="17"/>
      <c r="U180" s="17"/>
      <c r="X180" s="2"/>
      <c r="Y180" s="2"/>
      <c r="Z180" s="2"/>
      <c r="AA180" s="2"/>
      <c r="AB180" s="2"/>
    </row>
    <row r="181" spans="1:28" ht="12.75">
      <c r="A181" s="401" t="s">
        <v>150</v>
      </c>
      <c r="B181" s="351"/>
      <c r="C181" s="351"/>
      <c r="D181" s="439" t="s">
        <v>151</v>
      </c>
      <c r="E181" s="337"/>
      <c r="F181" s="424"/>
      <c r="G181" s="338"/>
      <c r="H181" s="338"/>
      <c r="I181" s="338"/>
      <c r="J181" s="338"/>
      <c r="K181" s="339"/>
      <c r="L181" s="17"/>
      <c r="M181" s="33"/>
      <c r="N181" s="17"/>
      <c r="O181" s="17"/>
      <c r="Q181" s="4"/>
      <c r="R181" s="17"/>
      <c r="S181" s="17"/>
      <c r="T181" s="17"/>
      <c r="U181" s="17"/>
      <c r="X181" s="2"/>
      <c r="Y181" s="2"/>
      <c r="Z181" s="2"/>
      <c r="AA181" s="2"/>
      <c r="AB181" s="2"/>
    </row>
    <row r="182" spans="1:28" ht="12.75">
      <c r="A182" s="402"/>
      <c r="B182" s="351" t="s">
        <v>43</v>
      </c>
      <c r="C182" s="351">
        <v>640</v>
      </c>
      <c r="D182" s="438" t="s">
        <v>152</v>
      </c>
      <c r="E182" s="337">
        <v>13176.5</v>
      </c>
      <c r="F182" s="424">
        <v>8680</v>
      </c>
      <c r="G182" s="338">
        <v>8712</v>
      </c>
      <c r="H182" s="338">
        <v>6810</v>
      </c>
      <c r="I182" s="338">
        <v>9600</v>
      </c>
      <c r="J182" s="338">
        <v>9600</v>
      </c>
      <c r="K182" s="339">
        <v>9600</v>
      </c>
      <c r="L182" s="17"/>
      <c r="M182" s="33"/>
      <c r="N182" s="17"/>
      <c r="O182" s="17"/>
      <c r="Q182" s="4"/>
      <c r="R182" s="17"/>
      <c r="S182" s="17"/>
      <c r="T182" s="17"/>
      <c r="U182" s="17"/>
      <c r="X182" s="2"/>
      <c r="Y182" s="2"/>
      <c r="Z182" s="2"/>
      <c r="AA182" s="2"/>
      <c r="AB182" s="2"/>
    </row>
    <row r="183" spans="1:28" ht="12.75">
      <c r="A183" s="402"/>
      <c r="B183" s="351" t="s">
        <v>153</v>
      </c>
      <c r="C183" s="351">
        <v>640</v>
      </c>
      <c r="D183" s="443" t="s">
        <v>154</v>
      </c>
      <c r="E183" s="337">
        <v>4890</v>
      </c>
      <c r="F183" s="424">
        <v>4930</v>
      </c>
      <c r="G183" s="338">
        <v>5000</v>
      </c>
      <c r="H183" s="338">
        <v>2950</v>
      </c>
      <c r="I183" s="338">
        <v>3000</v>
      </c>
      <c r="J183" s="338">
        <v>3000</v>
      </c>
      <c r="K183" s="339">
        <v>3000</v>
      </c>
      <c r="L183" s="17"/>
      <c r="M183" s="33"/>
      <c r="N183" s="17"/>
      <c r="O183" s="17"/>
      <c r="Q183" s="4"/>
      <c r="R183" s="17"/>
      <c r="S183" s="17"/>
      <c r="T183" s="17"/>
      <c r="U183" s="17"/>
      <c r="X183" s="2"/>
      <c r="Y183" s="2"/>
      <c r="Z183" s="2"/>
      <c r="AA183" s="2"/>
      <c r="AB183" s="2"/>
    </row>
    <row r="184" spans="1:28" ht="12.75">
      <c r="A184" s="676"/>
      <c r="B184" s="677"/>
      <c r="C184" s="677"/>
      <c r="D184" s="678" t="s">
        <v>26</v>
      </c>
      <c r="E184" s="337">
        <f aca="true" t="shared" si="45" ref="E184:K184">SUM(E182:E183)</f>
        <v>18066.5</v>
      </c>
      <c r="F184" s="424">
        <f>SUM(F182:F183)</f>
        <v>13610</v>
      </c>
      <c r="G184" s="338">
        <f t="shared" si="45"/>
        <v>13712</v>
      </c>
      <c r="H184" s="338">
        <f t="shared" si="45"/>
        <v>9760</v>
      </c>
      <c r="I184" s="338">
        <f t="shared" si="45"/>
        <v>12600</v>
      </c>
      <c r="J184" s="338">
        <f t="shared" si="45"/>
        <v>12600</v>
      </c>
      <c r="K184" s="339">
        <f t="shared" si="45"/>
        <v>12600</v>
      </c>
      <c r="L184" s="17"/>
      <c r="M184" s="33"/>
      <c r="N184" s="17"/>
      <c r="O184" s="17"/>
      <c r="Q184" s="4"/>
      <c r="R184" s="17"/>
      <c r="S184" s="17"/>
      <c r="T184" s="17"/>
      <c r="U184" s="17"/>
      <c r="X184" s="2"/>
      <c r="Y184" s="2"/>
      <c r="Z184" s="2"/>
      <c r="AA184" s="2"/>
      <c r="AB184" s="2"/>
    </row>
    <row r="185" spans="1:28" ht="12.75">
      <c r="A185" s="405" t="s">
        <v>155</v>
      </c>
      <c r="B185" s="370"/>
      <c r="C185" s="370"/>
      <c r="D185" s="440" t="s">
        <v>156</v>
      </c>
      <c r="E185" s="360">
        <f>E191+E197+E200+E203+E206+E209+E213+E216+E219+E225+E228</f>
        <v>433936.24</v>
      </c>
      <c r="F185" s="360">
        <f aca="true" t="shared" si="46" ref="F185:K185">F191+F197+F200+F203+F206+F209+F213+F216+F219+F225+F228</f>
        <v>487291.26</v>
      </c>
      <c r="G185" s="362">
        <f t="shared" si="46"/>
        <v>532483</v>
      </c>
      <c r="H185" s="362">
        <f t="shared" si="46"/>
        <v>553341</v>
      </c>
      <c r="I185" s="362">
        <f t="shared" si="46"/>
        <v>550615</v>
      </c>
      <c r="J185" s="362">
        <f t="shared" si="46"/>
        <v>583264</v>
      </c>
      <c r="K185" s="362">
        <f t="shared" si="46"/>
        <v>574234</v>
      </c>
      <c r="L185" s="28"/>
      <c r="M185" s="40"/>
      <c r="N185" s="17"/>
      <c r="O185" s="17"/>
      <c r="Q185" s="4"/>
      <c r="R185" s="17"/>
      <c r="S185" s="17"/>
      <c r="T185" s="17"/>
      <c r="U185" s="17"/>
      <c r="X185" s="2"/>
      <c r="Y185" s="2"/>
      <c r="Z185" s="2"/>
      <c r="AA185" s="2"/>
      <c r="AB185" s="2"/>
    </row>
    <row r="186" spans="1:28" ht="12.75">
      <c r="A186" s="401" t="s">
        <v>157</v>
      </c>
      <c r="B186" s="369"/>
      <c r="C186" s="369"/>
      <c r="D186" s="441" t="s">
        <v>158</v>
      </c>
      <c r="E186" s="379"/>
      <c r="F186" s="431"/>
      <c r="G186" s="366"/>
      <c r="H186" s="366"/>
      <c r="I186" s="380"/>
      <c r="J186" s="380"/>
      <c r="K186" s="413"/>
      <c r="L186" s="28"/>
      <c r="M186" s="40"/>
      <c r="N186" s="17"/>
      <c r="O186" s="17"/>
      <c r="Q186" s="9"/>
      <c r="R186" s="17"/>
      <c r="S186" s="17"/>
      <c r="T186" s="17"/>
      <c r="U186" s="17"/>
      <c r="X186" s="2"/>
      <c r="Y186" s="2"/>
      <c r="Z186" s="2"/>
      <c r="AA186" s="2"/>
      <c r="AB186" s="2"/>
    </row>
    <row r="187" spans="1:28" ht="12.75">
      <c r="A187" s="402"/>
      <c r="B187" s="351" t="s">
        <v>31</v>
      </c>
      <c r="C187" s="351">
        <v>610</v>
      </c>
      <c r="D187" s="438" t="s">
        <v>34</v>
      </c>
      <c r="E187" s="337">
        <v>125294.54</v>
      </c>
      <c r="F187" s="424">
        <v>149513.1</v>
      </c>
      <c r="G187" s="338">
        <v>173000</v>
      </c>
      <c r="H187" s="338">
        <v>167500</v>
      </c>
      <c r="I187" s="338">
        <v>189000</v>
      </c>
      <c r="J187" s="338">
        <v>214000</v>
      </c>
      <c r="K187" s="339">
        <v>214000</v>
      </c>
      <c r="L187" s="17"/>
      <c r="M187" s="33"/>
      <c r="N187" s="17"/>
      <c r="O187" s="17"/>
      <c r="Q187" s="4"/>
      <c r="R187" s="17"/>
      <c r="S187" s="17"/>
      <c r="T187" s="17"/>
      <c r="U187" s="17"/>
      <c r="X187" s="2"/>
      <c r="Y187" s="2"/>
      <c r="Z187" s="2"/>
      <c r="AA187" s="2"/>
      <c r="AB187" s="2"/>
    </row>
    <row r="188" spans="1:28" ht="12.75">
      <c r="A188" s="402"/>
      <c r="B188" s="351" t="s">
        <v>31</v>
      </c>
      <c r="C188" s="351">
        <v>620</v>
      </c>
      <c r="D188" s="438" t="s">
        <v>30</v>
      </c>
      <c r="E188" s="337">
        <v>45477.37</v>
      </c>
      <c r="F188" s="424">
        <v>53172.6</v>
      </c>
      <c r="G188" s="338">
        <v>68340</v>
      </c>
      <c r="H188" s="338">
        <v>68340</v>
      </c>
      <c r="I188" s="338">
        <v>71700</v>
      </c>
      <c r="J188" s="338">
        <v>81200</v>
      </c>
      <c r="K188" s="339">
        <v>81200</v>
      </c>
      <c r="L188" s="17"/>
      <c r="M188" s="33"/>
      <c r="N188" s="17"/>
      <c r="O188" s="17"/>
      <c r="Q188" s="4"/>
      <c r="R188" s="17"/>
      <c r="S188" s="17"/>
      <c r="T188" s="17"/>
      <c r="U188" s="17"/>
      <c r="X188" s="2"/>
      <c r="Y188" s="2"/>
      <c r="Z188" s="2"/>
      <c r="AA188" s="2"/>
      <c r="AB188" s="2"/>
    </row>
    <row r="189" spans="1:28" ht="12.75">
      <c r="A189" s="402"/>
      <c r="B189" s="351" t="s">
        <v>31</v>
      </c>
      <c r="C189" s="351">
        <v>630</v>
      </c>
      <c r="D189" s="442" t="s">
        <v>71</v>
      </c>
      <c r="E189" s="367">
        <v>117443.18</v>
      </c>
      <c r="F189" s="427">
        <v>125293.63</v>
      </c>
      <c r="G189" s="366">
        <v>123765</v>
      </c>
      <c r="H189" s="366">
        <v>132804</v>
      </c>
      <c r="I189" s="366">
        <v>128020</v>
      </c>
      <c r="J189" s="366">
        <v>127520</v>
      </c>
      <c r="K189" s="404">
        <v>127520</v>
      </c>
      <c r="L189" s="16"/>
      <c r="N189" s="16"/>
      <c r="O189" s="16"/>
      <c r="Q189" s="4"/>
      <c r="R189" s="16"/>
      <c r="S189" s="16"/>
      <c r="T189" s="16"/>
      <c r="U189" s="16"/>
      <c r="X189" s="2"/>
      <c r="Y189" s="2"/>
      <c r="Z189" s="2"/>
      <c r="AA189" s="2"/>
      <c r="AB189" s="2"/>
    </row>
    <row r="190" spans="1:28" ht="12.75">
      <c r="A190" s="402"/>
      <c r="B190" s="351" t="s">
        <v>31</v>
      </c>
      <c r="C190" s="351">
        <v>640</v>
      </c>
      <c r="D190" s="438" t="s">
        <v>510</v>
      </c>
      <c r="E190" s="337">
        <v>2537.08</v>
      </c>
      <c r="F190" s="424">
        <v>954.77</v>
      </c>
      <c r="G190" s="338">
        <v>9830</v>
      </c>
      <c r="H190" s="338">
        <v>17330</v>
      </c>
      <c r="I190" s="338"/>
      <c r="J190" s="338">
        <v>2700</v>
      </c>
      <c r="K190" s="339">
        <v>3000</v>
      </c>
      <c r="L190" s="17"/>
      <c r="M190" s="33"/>
      <c r="N190" s="17"/>
      <c r="O190" s="17"/>
      <c r="Q190" s="5"/>
      <c r="R190" s="17"/>
      <c r="S190" s="17"/>
      <c r="T190" s="17"/>
      <c r="U190" s="17"/>
      <c r="X190" s="2"/>
      <c r="Y190" s="2"/>
      <c r="Z190" s="2"/>
      <c r="AA190" s="2"/>
      <c r="AB190" s="2"/>
    </row>
    <row r="191" spans="1:28" ht="12.75">
      <c r="A191" s="676"/>
      <c r="B191" s="677"/>
      <c r="C191" s="677"/>
      <c r="D191" s="678" t="s">
        <v>26</v>
      </c>
      <c r="E191" s="337">
        <f aca="true" t="shared" si="47" ref="E191:K191">SUM(E187:E190)</f>
        <v>290752.17</v>
      </c>
      <c r="F191" s="424">
        <f t="shared" si="47"/>
        <v>328934.10000000003</v>
      </c>
      <c r="G191" s="338">
        <f t="shared" si="47"/>
        <v>374935</v>
      </c>
      <c r="H191" s="338">
        <f t="shared" si="47"/>
        <v>385974</v>
      </c>
      <c r="I191" s="338">
        <f t="shared" si="47"/>
        <v>388720</v>
      </c>
      <c r="J191" s="338">
        <f t="shared" si="47"/>
        <v>425420</v>
      </c>
      <c r="K191" s="339">
        <f t="shared" si="47"/>
        <v>425720</v>
      </c>
      <c r="L191" s="17"/>
      <c r="M191" s="33"/>
      <c r="N191" s="33"/>
      <c r="O191" s="33"/>
      <c r="Q191" s="4"/>
      <c r="R191" s="33"/>
      <c r="S191" s="33"/>
      <c r="T191" s="33"/>
      <c r="U191" s="33"/>
      <c r="X191" s="2"/>
      <c r="Y191" s="2"/>
      <c r="Z191" s="2"/>
      <c r="AA191" s="2"/>
      <c r="AB191" s="2"/>
    </row>
    <row r="192" spans="1:28" ht="12.75">
      <c r="A192" s="401" t="s">
        <v>159</v>
      </c>
      <c r="B192" s="351"/>
      <c r="C192" s="351"/>
      <c r="D192" s="441" t="s">
        <v>160</v>
      </c>
      <c r="E192" s="337"/>
      <c r="F192" s="424"/>
      <c r="G192" s="366"/>
      <c r="H192" s="366"/>
      <c r="I192" s="338"/>
      <c r="J192" s="338"/>
      <c r="K192" s="339"/>
      <c r="L192" s="33"/>
      <c r="M192" s="33"/>
      <c r="Q192" s="4"/>
      <c r="R192" s="11"/>
      <c r="S192" s="11"/>
      <c r="T192" s="11"/>
      <c r="U192" s="11"/>
      <c r="X192" s="2"/>
      <c r="Y192" s="2"/>
      <c r="Z192" s="2"/>
      <c r="AA192" s="2"/>
      <c r="AB192" s="2"/>
    </row>
    <row r="193" spans="1:28" ht="12.75">
      <c r="A193" s="402"/>
      <c r="B193" s="351" t="s">
        <v>31</v>
      </c>
      <c r="C193" s="351">
        <v>610</v>
      </c>
      <c r="D193" s="438" t="s">
        <v>34</v>
      </c>
      <c r="E193" s="337">
        <v>12543.27</v>
      </c>
      <c r="F193" s="424">
        <v>9481.08</v>
      </c>
      <c r="G193" s="338">
        <v>10900</v>
      </c>
      <c r="H193" s="338">
        <v>10300</v>
      </c>
      <c r="I193" s="338">
        <v>10300</v>
      </c>
      <c r="J193" s="338">
        <v>10300</v>
      </c>
      <c r="K193" s="339">
        <v>10300</v>
      </c>
      <c r="L193" s="17"/>
      <c r="M193" s="33"/>
      <c r="Q193" s="4"/>
      <c r="R193" s="11"/>
      <c r="S193" s="11"/>
      <c r="T193" s="11"/>
      <c r="U193" s="11"/>
      <c r="X193" s="2"/>
      <c r="Y193" s="2"/>
      <c r="Z193" s="2"/>
      <c r="AA193" s="2"/>
      <c r="AB193" s="2"/>
    </row>
    <row r="194" spans="1:28" ht="12.75">
      <c r="A194" s="402"/>
      <c r="B194" s="351" t="s">
        <v>31</v>
      </c>
      <c r="C194" s="351">
        <v>620</v>
      </c>
      <c r="D194" s="438" t="s">
        <v>30</v>
      </c>
      <c r="E194" s="337">
        <v>5470.93</v>
      </c>
      <c r="F194" s="424">
        <v>3718.92</v>
      </c>
      <c r="G194" s="338">
        <v>4200</v>
      </c>
      <c r="H194" s="338">
        <v>4000</v>
      </c>
      <c r="I194" s="338">
        <v>3900</v>
      </c>
      <c r="J194" s="338">
        <v>3900</v>
      </c>
      <c r="K194" s="339">
        <v>3900</v>
      </c>
      <c r="L194" s="17"/>
      <c r="M194" s="33"/>
      <c r="N194" s="17"/>
      <c r="O194" s="17"/>
      <c r="Q194" s="5"/>
      <c r="R194" s="17"/>
      <c r="S194" s="17"/>
      <c r="T194" s="17"/>
      <c r="U194" s="17"/>
      <c r="X194" s="2"/>
      <c r="Y194" s="2"/>
      <c r="Z194" s="2"/>
      <c r="AA194" s="2"/>
      <c r="AB194" s="2"/>
    </row>
    <row r="195" spans="1:28" ht="12.75">
      <c r="A195" s="402"/>
      <c r="B195" s="351" t="s">
        <v>31</v>
      </c>
      <c r="C195" s="351">
        <v>630</v>
      </c>
      <c r="D195" s="438" t="s">
        <v>71</v>
      </c>
      <c r="E195" s="367">
        <v>13984.38</v>
      </c>
      <c r="F195" s="427">
        <v>5382.74</v>
      </c>
      <c r="G195" s="366">
        <v>8275</v>
      </c>
      <c r="H195" s="366">
        <v>8275</v>
      </c>
      <c r="I195" s="366">
        <v>8265</v>
      </c>
      <c r="J195" s="366">
        <v>8265</v>
      </c>
      <c r="K195" s="404">
        <v>8265</v>
      </c>
      <c r="L195" s="16"/>
      <c r="N195" s="17"/>
      <c r="O195" s="17"/>
      <c r="Q195" s="5"/>
      <c r="R195" s="17"/>
      <c r="S195" s="17"/>
      <c r="T195" s="17"/>
      <c r="U195" s="17"/>
      <c r="X195" s="2"/>
      <c r="Y195" s="2"/>
      <c r="Z195" s="2"/>
      <c r="AA195" s="2"/>
      <c r="AB195" s="2"/>
    </row>
    <row r="196" spans="1:28" ht="12.75">
      <c r="A196" s="402"/>
      <c r="B196" s="351" t="s">
        <v>31</v>
      </c>
      <c r="C196" s="351">
        <v>640</v>
      </c>
      <c r="D196" s="438" t="s">
        <v>206</v>
      </c>
      <c r="E196" s="337">
        <v>1687.5</v>
      </c>
      <c r="F196" s="424"/>
      <c r="G196" s="366"/>
      <c r="H196" s="366"/>
      <c r="I196" s="338"/>
      <c r="J196" s="338"/>
      <c r="K196" s="339"/>
      <c r="L196" s="17"/>
      <c r="M196" s="33"/>
      <c r="N196" s="17"/>
      <c r="O196" s="17"/>
      <c r="Q196" s="4"/>
      <c r="R196" s="17"/>
      <c r="S196" s="17"/>
      <c r="T196" s="17"/>
      <c r="U196" s="17"/>
      <c r="X196" s="2"/>
      <c r="Y196" s="2"/>
      <c r="Z196" s="2"/>
      <c r="AA196" s="2"/>
      <c r="AB196" s="2"/>
    </row>
    <row r="197" spans="1:28" ht="12.75">
      <c r="A197" s="676"/>
      <c r="B197" s="677"/>
      <c r="C197" s="677"/>
      <c r="D197" s="678" t="s">
        <v>26</v>
      </c>
      <c r="E197" s="337">
        <f aca="true" t="shared" si="48" ref="E197:K197">SUM(E193:E196)</f>
        <v>33686.08</v>
      </c>
      <c r="F197" s="424">
        <f>SUM(F193:F195)</f>
        <v>18582.739999999998</v>
      </c>
      <c r="G197" s="338">
        <f t="shared" si="48"/>
        <v>23375</v>
      </c>
      <c r="H197" s="338">
        <f t="shared" si="48"/>
        <v>22575</v>
      </c>
      <c r="I197" s="338">
        <f t="shared" si="48"/>
        <v>22465</v>
      </c>
      <c r="J197" s="338">
        <f t="shared" si="48"/>
        <v>22465</v>
      </c>
      <c r="K197" s="339">
        <f t="shared" si="48"/>
        <v>22465</v>
      </c>
      <c r="L197" s="17"/>
      <c r="M197" s="33"/>
      <c r="N197" s="17"/>
      <c r="O197" s="17"/>
      <c r="Q197" s="4"/>
      <c r="R197" s="17"/>
      <c r="S197" s="17"/>
      <c r="T197" s="17"/>
      <c r="U197" s="17"/>
      <c r="X197" s="2"/>
      <c r="Y197" s="2"/>
      <c r="Z197" s="2"/>
      <c r="AA197" s="2"/>
      <c r="AB197" s="2"/>
    </row>
    <row r="198" spans="1:28" ht="12.75">
      <c r="A198" s="401" t="s">
        <v>161</v>
      </c>
      <c r="B198" s="351"/>
      <c r="C198" s="351"/>
      <c r="D198" s="437" t="s">
        <v>162</v>
      </c>
      <c r="E198" s="337"/>
      <c r="F198" s="424"/>
      <c r="G198" s="366"/>
      <c r="H198" s="366"/>
      <c r="I198" s="338"/>
      <c r="J198" s="338"/>
      <c r="K198" s="339"/>
      <c r="L198" s="17"/>
      <c r="M198" s="33"/>
      <c r="N198" s="17"/>
      <c r="O198" s="17"/>
      <c r="Q198" s="4"/>
      <c r="R198" s="17"/>
      <c r="S198" s="17"/>
      <c r="T198" s="17"/>
      <c r="U198" s="17"/>
      <c r="X198" s="2"/>
      <c r="Y198" s="2"/>
      <c r="Z198" s="2"/>
      <c r="AA198" s="2"/>
      <c r="AB198" s="2"/>
    </row>
    <row r="199" spans="1:28" ht="14.25" customHeight="1">
      <c r="A199" s="402"/>
      <c r="B199" s="351" t="s">
        <v>163</v>
      </c>
      <c r="C199" s="351">
        <v>630</v>
      </c>
      <c r="D199" s="438" t="s">
        <v>71</v>
      </c>
      <c r="E199" s="337">
        <v>51335.28</v>
      </c>
      <c r="F199" s="424">
        <v>55991.56</v>
      </c>
      <c r="G199" s="338">
        <v>56640</v>
      </c>
      <c r="H199" s="338">
        <v>58239</v>
      </c>
      <c r="I199" s="338">
        <v>59100</v>
      </c>
      <c r="J199" s="338">
        <v>63500</v>
      </c>
      <c r="K199" s="339">
        <v>63500</v>
      </c>
      <c r="L199" s="17"/>
      <c r="M199" s="33"/>
      <c r="N199" s="17"/>
      <c r="O199" s="17"/>
      <c r="Q199" s="4"/>
      <c r="R199" s="17"/>
      <c r="S199" s="17"/>
      <c r="T199" s="17"/>
      <c r="U199" s="17"/>
      <c r="X199" s="2"/>
      <c r="Y199" s="2"/>
      <c r="Z199" s="2"/>
      <c r="AA199" s="2"/>
      <c r="AB199" s="2"/>
    </row>
    <row r="200" spans="1:28" ht="14.25" customHeight="1">
      <c r="A200" s="676"/>
      <c r="B200" s="677"/>
      <c r="C200" s="677"/>
      <c r="D200" s="718" t="s">
        <v>26</v>
      </c>
      <c r="E200" s="337">
        <f aca="true" t="shared" si="49" ref="E200:K200">SUM(E199:E199)</f>
        <v>51335.28</v>
      </c>
      <c r="F200" s="424">
        <f>SUM(F199:F199)</f>
        <v>55991.56</v>
      </c>
      <c r="G200" s="338">
        <f t="shared" si="49"/>
        <v>56640</v>
      </c>
      <c r="H200" s="338">
        <f t="shared" si="49"/>
        <v>58239</v>
      </c>
      <c r="I200" s="338">
        <f t="shared" si="49"/>
        <v>59100</v>
      </c>
      <c r="J200" s="338">
        <f t="shared" si="49"/>
        <v>63500</v>
      </c>
      <c r="K200" s="339">
        <f t="shared" si="49"/>
        <v>63500</v>
      </c>
      <c r="L200" s="17"/>
      <c r="M200" s="33"/>
      <c r="N200" s="17"/>
      <c r="O200" s="17"/>
      <c r="Q200" s="4"/>
      <c r="R200" s="17"/>
      <c r="S200" s="17"/>
      <c r="T200" s="17"/>
      <c r="U200" s="17"/>
      <c r="X200" s="2"/>
      <c r="Y200" s="2"/>
      <c r="Z200" s="2"/>
      <c r="AA200" s="2"/>
      <c r="AB200" s="2"/>
    </row>
    <row r="201" spans="1:28" ht="14.25" customHeight="1">
      <c r="A201" s="401" t="s">
        <v>164</v>
      </c>
      <c r="B201" s="351"/>
      <c r="C201" s="351"/>
      <c r="D201" s="439" t="s">
        <v>165</v>
      </c>
      <c r="E201" s="337"/>
      <c r="F201" s="424"/>
      <c r="G201" s="366"/>
      <c r="H201" s="366"/>
      <c r="I201" s="338"/>
      <c r="J201" s="338"/>
      <c r="K201" s="339"/>
      <c r="L201" s="33"/>
      <c r="M201" s="33"/>
      <c r="N201" s="33"/>
      <c r="O201" s="33"/>
      <c r="Q201" s="5"/>
      <c r="R201" s="33"/>
      <c r="S201" s="33"/>
      <c r="T201" s="33"/>
      <c r="U201" s="33"/>
      <c r="X201" s="2"/>
      <c r="Y201" s="2"/>
      <c r="Z201" s="2"/>
      <c r="AA201" s="2"/>
      <c r="AB201" s="2"/>
    </row>
    <row r="202" spans="1:28" ht="14.25" customHeight="1">
      <c r="A202" s="401"/>
      <c r="B202" s="375" t="s">
        <v>216</v>
      </c>
      <c r="C202" s="351">
        <v>630</v>
      </c>
      <c r="D202" s="442" t="s">
        <v>71</v>
      </c>
      <c r="E202" s="337">
        <v>7692.48</v>
      </c>
      <c r="F202" s="424">
        <v>3712.48</v>
      </c>
      <c r="G202" s="338">
        <v>3720</v>
      </c>
      <c r="H202" s="338">
        <v>3720</v>
      </c>
      <c r="I202" s="338">
        <v>3720</v>
      </c>
      <c r="J202" s="338">
        <v>3720</v>
      </c>
      <c r="K202" s="339">
        <v>3720</v>
      </c>
      <c r="L202" s="17"/>
      <c r="M202" s="33"/>
      <c r="N202" s="17"/>
      <c r="O202" s="17"/>
      <c r="Q202" s="25"/>
      <c r="R202" s="17"/>
      <c r="S202" s="17"/>
      <c r="T202" s="17"/>
      <c r="U202" s="17"/>
      <c r="X202" s="2"/>
      <c r="Y202" s="2"/>
      <c r="Z202" s="2"/>
      <c r="AA202" s="2"/>
      <c r="AB202" s="2"/>
    </row>
    <row r="203" spans="1:28" ht="12.75">
      <c r="A203" s="402"/>
      <c r="B203" s="351"/>
      <c r="C203" s="351"/>
      <c r="D203" s="438" t="s">
        <v>26</v>
      </c>
      <c r="E203" s="337">
        <f aca="true" t="shared" si="50" ref="E203:K203">SUM(E202:E202)</f>
        <v>7692.48</v>
      </c>
      <c r="F203" s="424">
        <f>SUM(F202:F202)</f>
        <v>3712.48</v>
      </c>
      <c r="G203" s="338">
        <f t="shared" si="50"/>
        <v>3720</v>
      </c>
      <c r="H203" s="338">
        <f t="shared" si="50"/>
        <v>3720</v>
      </c>
      <c r="I203" s="338">
        <f t="shared" si="50"/>
        <v>3720</v>
      </c>
      <c r="J203" s="338">
        <f t="shared" si="50"/>
        <v>3720</v>
      </c>
      <c r="K203" s="339">
        <f t="shared" si="50"/>
        <v>3720</v>
      </c>
      <c r="L203" s="17"/>
      <c r="M203" s="33"/>
      <c r="N203" s="17"/>
      <c r="O203" s="17"/>
      <c r="Q203" s="4"/>
      <c r="R203" s="17"/>
      <c r="S203" s="17"/>
      <c r="T203" s="17"/>
      <c r="U203" s="17"/>
      <c r="X203" s="2"/>
      <c r="Y203" s="2"/>
      <c r="Z203" s="2"/>
      <c r="AA203" s="2"/>
      <c r="AB203" s="2"/>
    </row>
    <row r="204" spans="1:28" ht="12.75">
      <c r="A204" s="401" t="s">
        <v>266</v>
      </c>
      <c r="B204" s="351"/>
      <c r="C204" s="351"/>
      <c r="D204" s="437" t="s">
        <v>267</v>
      </c>
      <c r="E204" s="337"/>
      <c r="F204" s="424"/>
      <c r="G204" s="338"/>
      <c r="H204" s="338"/>
      <c r="I204" s="338"/>
      <c r="J204" s="338"/>
      <c r="K204" s="339"/>
      <c r="L204" s="17"/>
      <c r="M204" s="33"/>
      <c r="N204" s="17"/>
      <c r="O204" s="17"/>
      <c r="Q204" s="4"/>
      <c r="R204" s="17"/>
      <c r="S204" s="17"/>
      <c r="T204" s="17"/>
      <c r="U204" s="17"/>
      <c r="X204" s="2"/>
      <c r="Y204" s="2"/>
      <c r="Z204" s="2"/>
      <c r="AA204" s="2"/>
      <c r="AB204" s="2"/>
    </row>
    <row r="205" spans="1:28" ht="12.75">
      <c r="A205" s="402"/>
      <c r="B205" s="375" t="s">
        <v>216</v>
      </c>
      <c r="C205" s="351">
        <v>630</v>
      </c>
      <c r="D205" s="438" t="s">
        <v>71</v>
      </c>
      <c r="E205" s="337"/>
      <c r="F205" s="424">
        <v>2920.94</v>
      </c>
      <c r="G205" s="338"/>
      <c r="H205" s="338">
        <v>1500</v>
      </c>
      <c r="I205" s="338"/>
      <c r="J205" s="338"/>
      <c r="K205" s="339"/>
      <c r="L205" s="17"/>
      <c r="M205" s="33"/>
      <c r="N205" s="17"/>
      <c r="O205" s="17"/>
      <c r="Q205" s="4"/>
      <c r="R205" s="17"/>
      <c r="S205" s="17"/>
      <c r="T205" s="17"/>
      <c r="U205" s="17"/>
      <c r="X205" s="2"/>
      <c r="Y205" s="2"/>
      <c r="Z205" s="2"/>
      <c r="AA205" s="2"/>
      <c r="AB205" s="2"/>
    </row>
    <row r="206" spans="1:28" ht="12.75">
      <c r="A206" s="676"/>
      <c r="B206" s="677"/>
      <c r="C206" s="677"/>
      <c r="D206" s="678" t="s">
        <v>26</v>
      </c>
      <c r="E206" s="337"/>
      <c r="F206" s="424">
        <f>SUM(F205)</f>
        <v>2920.94</v>
      </c>
      <c r="G206" s="338">
        <f>SUM(G205)</f>
        <v>0</v>
      </c>
      <c r="H206" s="338">
        <f>SUM(H205)</f>
        <v>1500</v>
      </c>
      <c r="I206" s="338"/>
      <c r="J206" s="338"/>
      <c r="K206" s="339"/>
      <c r="L206" s="17"/>
      <c r="M206" s="33"/>
      <c r="N206" s="17"/>
      <c r="O206" s="17"/>
      <c r="Q206" s="4"/>
      <c r="R206" s="17"/>
      <c r="S206" s="17"/>
      <c r="T206" s="17"/>
      <c r="U206" s="17"/>
      <c r="X206" s="2"/>
      <c r="Y206" s="2"/>
      <c r="Z206" s="2"/>
      <c r="AA206" s="2"/>
      <c r="AB206" s="2"/>
    </row>
    <row r="207" spans="1:28" ht="12.75">
      <c r="A207" s="401" t="s">
        <v>168</v>
      </c>
      <c r="B207" s="351"/>
      <c r="C207" s="351"/>
      <c r="D207" s="437" t="s">
        <v>169</v>
      </c>
      <c r="E207" s="367"/>
      <c r="F207" s="427"/>
      <c r="G207" s="366"/>
      <c r="H207" s="366"/>
      <c r="I207" s="366"/>
      <c r="J207" s="366"/>
      <c r="K207" s="404"/>
      <c r="N207" s="17"/>
      <c r="O207" s="17"/>
      <c r="Q207" s="4"/>
      <c r="R207" s="17"/>
      <c r="S207" s="17"/>
      <c r="T207" s="17"/>
      <c r="U207" s="17"/>
      <c r="X207" s="2"/>
      <c r="Y207" s="2"/>
      <c r="Z207" s="2"/>
      <c r="AA207" s="2"/>
      <c r="AB207" s="2"/>
    </row>
    <row r="208" spans="1:28" ht="12.75">
      <c r="A208" s="401"/>
      <c r="B208" s="351" t="s">
        <v>43</v>
      </c>
      <c r="C208" s="351">
        <v>630</v>
      </c>
      <c r="D208" s="438" t="s">
        <v>71</v>
      </c>
      <c r="E208" s="367">
        <v>797.63</v>
      </c>
      <c r="F208" s="427">
        <v>1741.84</v>
      </c>
      <c r="G208" s="366">
        <v>3000</v>
      </c>
      <c r="H208" s="366">
        <v>3000</v>
      </c>
      <c r="I208" s="366">
        <v>4000</v>
      </c>
      <c r="J208" s="366">
        <v>4000</v>
      </c>
      <c r="K208" s="404">
        <v>4000</v>
      </c>
      <c r="N208" s="17"/>
      <c r="O208" s="17"/>
      <c r="Q208" s="4"/>
      <c r="R208" s="17"/>
      <c r="S208" s="17"/>
      <c r="T208" s="17"/>
      <c r="U208" s="17"/>
      <c r="X208" s="2"/>
      <c r="Y208" s="2"/>
      <c r="Z208" s="2"/>
      <c r="AA208" s="2"/>
      <c r="AB208" s="2"/>
    </row>
    <row r="209" spans="1:28" ht="12.75">
      <c r="A209" s="676"/>
      <c r="B209" s="677"/>
      <c r="C209" s="677"/>
      <c r="D209" s="678" t="s">
        <v>26</v>
      </c>
      <c r="E209" s="337">
        <f aca="true" t="shared" si="51" ref="E209:K209">SUM(E208:E208)</f>
        <v>797.63</v>
      </c>
      <c r="F209" s="424">
        <f>SUM(F208:F208)</f>
        <v>1741.84</v>
      </c>
      <c r="G209" s="338">
        <f t="shared" si="51"/>
        <v>3000</v>
      </c>
      <c r="H209" s="338">
        <f t="shared" si="51"/>
        <v>3000</v>
      </c>
      <c r="I209" s="338">
        <f t="shared" si="51"/>
        <v>4000</v>
      </c>
      <c r="J209" s="338">
        <f t="shared" si="51"/>
        <v>4000</v>
      </c>
      <c r="K209" s="339">
        <f t="shared" si="51"/>
        <v>4000</v>
      </c>
      <c r="L209" s="17"/>
      <c r="M209" s="33"/>
      <c r="N209" s="17"/>
      <c r="O209" s="17"/>
      <c r="Q209" s="4"/>
      <c r="R209" s="17"/>
      <c r="S209" s="17"/>
      <c r="T209" s="17"/>
      <c r="U209" s="17"/>
      <c r="W209" s="16"/>
      <c r="X209" s="2"/>
      <c r="Y209" s="2"/>
      <c r="Z209" s="2"/>
      <c r="AA209" s="2"/>
      <c r="AB209" s="2"/>
    </row>
    <row r="210" spans="1:28" ht="12.75">
      <c r="A210" s="401" t="s">
        <v>170</v>
      </c>
      <c r="B210" s="351"/>
      <c r="C210" s="351"/>
      <c r="D210" s="437" t="s">
        <v>171</v>
      </c>
      <c r="E210" s="337"/>
      <c r="F210" s="424"/>
      <c r="G210" s="366"/>
      <c r="H210" s="366"/>
      <c r="I210" s="338"/>
      <c r="J210" s="338"/>
      <c r="K210" s="339"/>
      <c r="L210" s="17"/>
      <c r="M210" s="33"/>
      <c r="N210" s="17"/>
      <c r="O210" s="17"/>
      <c r="Q210" s="9"/>
      <c r="R210" s="17"/>
      <c r="S210" s="17"/>
      <c r="T210" s="17"/>
      <c r="U210" s="17"/>
      <c r="W210" s="17"/>
      <c r="X210" s="2"/>
      <c r="Y210" s="2"/>
      <c r="Z210" s="2"/>
      <c r="AA210" s="2"/>
      <c r="AB210" s="2"/>
    </row>
    <row r="211" spans="1:28" ht="12.75">
      <c r="A211" s="402"/>
      <c r="B211" s="351" t="s">
        <v>172</v>
      </c>
      <c r="C211" s="351">
        <v>650</v>
      </c>
      <c r="D211" s="438" t="s">
        <v>210</v>
      </c>
      <c r="E211" s="337">
        <v>20734.34</v>
      </c>
      <c r="F211" s="424">
        <v>19010.51</v>
      </c>
      <c r="G211" s="338">
        <v>21495</v>
      </c>
      <c r="H211" s="338">
        <v>13855</v>
      </c>
      <c r="I211" s="338">
        <v>4500</v>
      </c>
      <c r="J211" s="338">
        <v>4000</v>
      </c>
      <c r="K211" s="339">
        <v>3700</v>
      </c>
      <c r="L211" s="17"/>
      <c r="M211" s="33"/>
      <c r="N211" s="17"/>
      <c r="O211" s="17"/>
      <c r="Q211" s="9"/>
      <c r="R211" s="17"/>
      <c r="S211" s="17"/>
      <c r="T211" s="17"/>
      <c r="U211" s="17"/>
      <c r="X211" s="2"/>
      <c r="Y211" s="2"/>
      <c r="Z211" s="2"/>
      <c r="AA211" s="2"/>
      <c r="AB211" s="2"/>
    </row>
    <row r="212" spans="1:28" ht="12.75">
      <c r="A212" s="402"/>
      <c r="B212" s="351" t="s">
        <v>172</v>
      </c>
      <c r="C212" s="351">
        <v>650</v>
      </c>
      <c r="D212" s="438" t="s">
        <v>307</v>
      </c>
      <c r="E212" s="337">
        <v>9816.4</v>
      </c>
      <c r="F212" s="424">
        <v>9130.58</v>
      </c>
      <c r="G212" s="338">
        <v>9591</v>
      </c>
      <c r="H212" s="338">
        <v>9591</v>
      </c>
      <c r="I212" s="338">
        <v>9220</v>
      </c>
      <c r="J212" s="338">
        <v>8034</v>
      </c>
      <c r="K212" s="339">
        <v>7004</v>
      </c>
      <c r="L212" s="17"/>
      <c r="M212" s="33"/>
      <c r="N212" s="16"/>
      <c r="O212" s="16"/>
      <c r="Q212" s="9"/>
      <c r="R212" s="16"/>
      <c r="S212" s="16"/>
      <c r="T212" s="16"/>
      <c r="U212" s="16"/>
      <c r="X212" s="2"/>
      <c r="Y212" s="2"/>
      <c r="Z212" s="2"/>
      <c r="AA212" s="2"/>
      <c r="AB212" s="2"/>
    </row>
    <row r="213" spans="1:28" ht="12.75">
      <c r="A213" s="676"/>
      <c r="B213" s="677"/>
      <c r="C213" s="677"/>
      <c r="D213" s="678" t="s">
        <v>26</v>
      </c>
      <c r="E213" s="337">
        <f aca="true" t="shared" si="52" ref="E213:K213">SUM(E211:E212)</f>
        <v>30550.739999999998</v>
      </c>
      <c r="F213" s="424">
        <f>SUM(F211:F212)</f>
        <v>28141.089999999997</v>
      </c>
      <c r="G213" s="338">
        <f t="shared" si="52"/>
        <v>31086</v>
      </c>
      <c r="H213" s="338">
        <f t="shared" si="52"/>
        <v>23446</v>
      </c>
      <c r="I213" s="338">
        <f t="shared" si="52"/>
        <v>13720</v>
      </c>
      <c r="J213" s="338">
        <f t="shared" si="52"/>
        <v>12034</v>
      </c>
      <c r="K213" s="339">
        <f t="shared" si="52"/>
        <v>10704</v>
      </c>
      <c r="L213" s="17"/>
      <c r="M213" s="33"/>
      <c r="N213" s="16"/>
      <c r="O213" s="16"/>
      <c r="R213" s="16"/>
      <c r="S213" s="16"/>
      <c r="T213" s="16"/>
      <c r="U213" s="16"/>
      <c r="X213" s="2"/>
      <c r="Y213" s="2"/>
      <c r="Z213" s="2"/>
      <c r="AA213" s="2"/>
      <c r="AB213" s="2"/>
    </row>
    <row r="214" spans="1:28" ht="12.75">
      <c r="A214" s="401" t="s">
        <v>237</v>
      </c>
      <c r="B214" s="351"/>
      <c r="C214" s="351"/>
      <c r="D214" s="439" t="s">
        <v>238</v>
      </c>
      <c r="E214" s="337"/>
      <c r="F214" s="424"/>
      <c r="G214" s="338"/>
      <c r="H214" s="338"/>
      <c r="I214" s="338"/>
      <c r="J214" s="338"/>
      <c r="K214" s="339"/>
      <c r="L214" s="17"/>
      <c r="M214" s="33"/>
      <c r="N214" s="16"/>
      <c r="O214" s="16"/>
      <c r="R214" s="16"/>
      <c r="S214" s="16"/>
      <c r="T214" s="16"/>
      <c r="U214" s="16"/>
      <c r="X214" s="2"/>
      <c r="Y214" s="2"/>
      <c r="Z214" s="2"/>
      <c r="AA214" s="2"/>
      <c r="AB214" s="2"/>
    </row>
    <row r="215" spans="1:28" ht="12.75">
      <c r="A215" s="402"/>
      <c r="B215" s="375" t="s">
        <v>31</v>
      </c>
      <c r="C215" s="351">
        <v>630</v>
      </c>
      <c r="D215" s="438" t="s">
        <v>71</v>
      </c>
      <c r="E215" s="337">
        <v>5068.8</v>
      </c>
      <c r="F215" s="424">
        <v>11307.8</v>
      </c>
      <c r="G215" s="338">
        <v>6100</v>
      </c>
      <c r="H215" s="338">
        <v>4260</v>
      </c>
      <c r="I215" s="338">
        <v>1830</v>
      </c>
      <c r="J215" s="338"/>
      <c r="K215" s="339"/>
      <c r="L215" s="17"/>
      <c r="M215" s="33"/>
      <c r="N215" s="16"/>
      <c r="O215" s="16"/>
      <c r="R215" s="16"/>
      <c r="S215" s="16"/>
      <c r="T215" s="16"/>
      <c r="U215" s="16"/>
      <c r="X215" s="2"/>
      <c r="Y215" s="2"/>
      <c r="Z215" s="2"/>
      <c r="AA215" s="2"/>
      <c r="AB215" s="2"/>
    </row>
    <row r="216" spans="1:28" ht="12.75">
      <c r="A216" s="676"/>
      <c r="B216" s="677"/>
      <c r="C216" s="677"/>
      <c r="D216" s="678" t="s">
        <v>26</v>
      </c>
      <c r="E216" s="337">
        <f aca="true" t="shared" si="53" ref="E216:K216">SUM(E215:E215)</f>
        <v>5068.8</v>
      </c>
      <c r="F216" s="424">
        <f>SUM(F215)</f>
        <v>11307.8</v>
      </c>
      <c r="G216" s="338">
        <f t="shared" si="53"/>
        <v>6100</v>
      </c>
      <c r="H216" s="338">
        <f t="shared" si="53"/>
        <v>4260</v>
      </c>
      <c r="I216" s="338">
        <f t="shared" si="53"/>
        <v>1830</v>
      </c>
      <c r="J216" s="338">
        <f t="shared" si="53"/>
        <v>0</v>
      </c>
      <c r="K216" s="339">
        <f t="shared" si="53"/>
        <v>0</v>
      </c>
      <c r="L216" s="17"/>
      <c r="M216" s="33"/>
      <c r="N216" s="16"/>
      <c r="O216" s="16"/>
      <c r="R216" s="16"/>
      <c r="S216" s="16"/>
      <c r="T216" s="16"/>
      <c r="U216" s="16"/>
      <c r="X216" s="2"/>
      <c r="Y216" s="2"/>
      <c r="Z216" s="2"/>
      <c r="AA216" s="2"/>
      <c r="AB216" s="2"/>
    </row>
    <row r="217" spans="1:28" ht="12.75">
      <c r="A217" s="401" t="s">
        <v>174</v>
      </c>
      <c r="B217" s="352"/>
      <c r="C217" s="352"/>
      <c r="D217" s="437" t="s">
        <v>175</v>
      </c>
      <c r="E217" s="365"/>
      <c r="F217" s="426"/>
      <c r="G217" s="366"/>
      <c r="H217" s="366"/>
      <c r="I217" s="366"/>
      <c r="J217" s="366"/>
      <c r="K217" s="404"/>
      <c r="N217" s="16"/>
      <c r="O217" s="16"/>
      <c r="R217" s="16"/>
      <c r="S217" s="16"/>
      <c r="T217" s="16"/>
      <c r="U217" s="16"/>
      <c r="X217" s="2"/>
      <c r="Y217" s="2"/>
      <c r="Z217" s="2"/>
      <c r="AA217" s="2"/>
      <c r="AB217" s="2"/>
    </row>
    <row r="218" spans="1:28" ht="12.75">
      <c r="A218" s="401"/>
      <c r="B218" s="369" t="s">
        <v>176</v>
      </c>
      <c r="C218" s="351">
        <v>630</v>
      </c>
      <c r="D218" s="438" t="s">
        <v>71</v>
      </c>
      <c r="E218" s="337">
        <v>12508.8</v>
      </c>
      <c r="F218" s="424">
        <v>16426.51</v>
      </c>
      <c r="G218" s="338">
        <v>17800</v>
      </c>
      <c r="H218" s="338">
        <v>17800</v>
      </c>
      <c r="I218" s="338">
        <v>18000</v>
      </c>
      <c r="J218" s="338">
        <v>28000</v>
      </c>
      <c r="K218" s="339">
        <v>20000</v>
      </c>
      <c r="L218" s="17"/>
      <c r="M218" s="33"/>
      <c r="N218" s="17"/>
      <c r="O218" s="17"/>
      <c r="R218" s="17"/>
      <c r="S218" s="17"/>
      <c r="T218" s="17"/>
      <c r="U218" s="17"/>
      <c r="X218" s="2"/>
      <c r="Y218" s="2"/>
      <c r="Z218" s="2"/>
      <c r="AA218" s="2"/>
      <c r="AB218" s="2"/>
    </row>
    <row r="219" spans="1:28" ht="12.75">
      <c r="A219" s="676"/>
      <c r="B219" s="677"/>
      <c r="C219" s="677"/>
      <c r="D219" s="678" t="s">
        <v>26</v>
      </c>
      <c r="E219" s="337">
        <f aca="true" t="shared" si="54" ref="E219:K219">SUM(E218:E218)</f>
        <v>12508.8</v>
      </c>
      <c r="F219" s="424">
        <f>SUM(F218:F218)</f>
        <v>16426.51</v>
      </c>
      <c r="G219" s="338">
        <f t="shared" si="54"/>
        <v>17800</v>
      </c>
      <c r="H219" s="338">
        <f t="shared" si="54"/>
        <v>17800</v>
      </c>
      <c r="I219" s="338">
        <f t="shared" si="54"/>
        <v>18000</v>
      </c>
      <c r="J219" s="338">
        <f t="shared" si="54"/>
        <v>28000</v>
      </c>
      <c r="K219" s="339">
        <f t="shared" si="54"/>
        <v>20000</v>
      </c>
      <c r="L219" s="17"/>
      <c r="M219" s="33"/>
      <c r="N219" s="17"/>
      <c r="O219" s="17"/>
      <c r="Q219" s="3"/>
      <c r="R219" s="17"/>
      <c r="S219" s="17"/>
      <c r="T219" s="17"/>
      <c r="U219" s="17"/>
      <c r="X219" s="2"/>
      <c r="Y219" s="2"/>
      <c r="Z219" s="2"/>
      <c r="AA219" s="2"/>
      <c r="AB219" s="2"/>
    </row>
    <row r="220" spans="1:28" ht="12.75">
      <c r="A220" s="401" t="s">
        <v>208</v>
      </c>
      <c r="B220" s="351"/>
      <c r="C220" s="351"/>
      <c r="D220" s="437" t="s">
        <v>235</v>
      </c>
      <c r="E220" s="337"/>
      <c r="F220" s="424"/>
      <c r="G220" s="366"/>
      <c r="H220" s="366"/>
      <c r="I220" s="338"/>
      <c r="J220" s="338"/>
      <c r="K220" s="339"/>
      <c r="L220" s="17"/>
      <c r="M220" s="33"/>
      <c r="N220" s="18"/>
      <c r="O220" s="18"/>
      <c r="P220" s="18"/>
      <c r="Q220" s="3"/>
      <c r="R220" s="18"/>
      <c r="S220" s="18"/>
      <c r="T220" s="18"/>
      <c r="U220" s="18"/>
      <c r="X220" s="2"/>
      <c r="Y220" s="2"/>
      <c r="Z220" s="2"/>
      <c r="AA220" s="2"/>
      <c r="AB220" s="2"/>
    </row>
    <row r="221" spans="1:28" ht="12.75">
      <c r="A221" s="401"/>
      <c r="B221" s="375" t="s">
        <v>31</v>
      </c>
      <c r="C221" s="351">
        <v>610</v>
      </c>
      <c r="D221" s="438" t="s">
        <v>34</v>
      </c>
      <c r="E221" s="337">
        <v>1132.24</v>
      </c>
      <c r="F221" s="424">
        <v>13480.41</v>
      </c>
      <c r="G221" s="366">
        <v>10690</v>
      </c>
      <c r="H221" s="366">
        <v>10690</v>
      </c>
      <c r="I221" s="366">
        <v>23500</v>
      </c>
      <c r="J221" s="366">
        <v>16500</v>
      </c>
      <c r="K221" s="404">
        <v>16500</v>
      </c>
      <c r="L221" s="16"/>
      <c r="N221" s="16"/>
      <c r="O221" s="16"/>
      <c r="P221" s="16"/>
      <c r="Q221" s="4"/>
      <c r="R221" s="16"/>
      <c r="S221" s="16"/>
      <c r="T221" s="16"/>
      <c r="U221" s="16"/>
      <c r="X221" s="2"/>
      <c r="Y221" s="2"/>
      <c r="Z221" s="2"/>
      <c r="AA221" s="2"/>
      <c r="AB221" s="2"/>
    </row>
    <row r="222" spans="1:28" ht="12.75">
      <c r="A222" s="401"/>
      <c r="B222" s="375" t="s">
        <v>31</v>
      </c>
      <c r="C222" s="351">
        <v>620</v>
      </c>
      <c r="D222" s="438" t="s">
        <v>30</v>
      </c>
      <c r="E222" s="337">
        <v>395.6</v>
      </c>
      <c r="F222" s="424">
        <v>4702.21</v>
      </c>
      <c r="G222" s="366">
        <v>3730</v>
      </c>
      <c r="H222" s="366">
        <v>3730</v>
      </c>
      <c r="I222" s="366">
        <v>8200</v>
      </c>
      <c r="J222" s="366">
        <v>5760</v>
      </c>
      <c r="K222" s="404">
        <v>5760</v>
      </c>
      <c r="L222" s="16"/>
      <c r="N222" s="18"/>
      <c r="O222" s="18"/>
      <c r="P222" s="18"/>
      <c r="Q222" s="4"/>
      <c r="R222" s="18"/>
      <c r="S222" s="18"/>
      <c r="T222" s="18"/>
      <c r="U222" s="18"/>
      <c r="X222" s="2"/>
      <c r="Y222" s="2"/>
      <c r="Z222" s="2"/>
      <c r="AA222" s="2"/>
      <c r="AB222" s="2"/>
    </row>
    <row r="223" spans="1:28" ht="12.75">
      <c r="A223" s="401"/>
      <c r="B223" s="375" t="s">
        <v>31</v>
      </c>
      <c r="C223" s="351">
        <v>630</v>
      </c>
      <c r="D223" s="438" t="s">
        <v>71</v>
      </c>
      <c r="E223" s="337">
        <v>16.42</v>
      </c>
      <c r="F223" s="424">
        <v>924.69</v>
      </c>
      <c r="G223" s="366">
        <v>1407</v>
      </c>
      <c r="H223" s="366">
        <v>1407</v>
      </c>
      <c r="I223" s="366">
        <v>2360</v>
      </c>
      <c r="J223" s="366">
        <v>1865</v>
      </c>
      <c r="K223" s="404">
        <v>1865</v>
      </c>
      <c r="L223" s="16"/>
      <c r="N223" s="18"/>
      <c r="O223" s="18"/>
      <c r="P223" s="18"/>
      <c r="Q223" s="4"/>
      <c r="R223" s="18"/>
      <c r="S223" s="18"/>
      <c r="T223" s="18"/>
      <c r="U223" s="18"/>
      <c r="X223" s="2"/>
      <c r="Y223" s="2"/>
      <c r="Z223" s="2"/>
      <c r="AA223" s="2"/>
      <c r="AB223" s="2"/>
    </row>
    <row r="224" spans="1:28" ht="12.75">
      <c r="A224" s="401"/>
      <c r="B224" s="375" t="s">
        <v>31</v>
      </c>
      <c r="C224" s="351">
        <v>640</v>
      </c>
      <c r="D224" s="438" t="s">
        <v>202</v>
      </c>
      <c r="E224" s="337"/>
      <c r="F224" s="424">
        <v>424.89</v>
      </c>
      <c r="G224" s="366"/>
      <c r="H224" s="366"/>
      <c r="I224" s="366"/>
      <c r="J224" s="366"/>
      <c r="K224" s="404"/>
      <c r="L224" s="16"/>
      <c r="N224" s="18"/>
      <c r="O224" s="18"/>
      <c r="P224" s="18"/>
      <c r="Q224" s="4"/>
      <c r="R224" s="18"/>
      <c r="S224" s="18"/>
      <c r="T224" s="18"/>
      <c r="U224" s="18"/>
      <c r="X224" s="2"/>
      <c r="Y224" s="2"/>
      <c r="Z224" s="2"/>
      <c r="AA224" s="2"/>
      <c r="AB224" s="2"/>
    </row>
    <row r="225" spans="1:28" ht="12.75">
      <c r="A225" s="676"/>
      <c r="B225" s="677"/>
      <c r="C225" s="677"/>
      <c r="D225" s="678" t="s">
        <v>26</v>
      </c>
      <c r="E225" s="337">
        <f>SUM(E221:E223)</f>
        <v>1544.2600000000002</v>
      </c>
      <c r="F225" s="424">
        <f aca="true" t="shared" si="55" ref="F225:K225">SUM(F221:F224)</f>
        <v>19532.199999999997</v>
      </c>
      <c r="G225" s="366">
        <f t="shared" si="55"/>
        <v>15827</v>
      </c>
      <c r="H225" s="366">
        <f t="shared" si="55"/>
        <v>15827</v>
      </c>
      <c r="I225" s="366">
        <f t="shared" si="55"/>
        <v>34060</v>
      </c>
      <c r="J225" s="366">
        <f t="shared" si="55"/>
        <v>24125</v>
      </c>
      <c r="K225" s="404">
        <f t="shared" si="55"/>
        <v>24125</v>
      </c>
      <c r="L225" s="16"/>
      <c r="N225" s="17"/>
      <c r="O225" s="17"/>
      <c r="Q225" s="4"/>
      <c r="R225" s="17"/>
      <c r="S225" s="17"/>
      <c r="T225" s="17"/>
      <c r="U225" s="17"/>
      <c r="X225" s="2"/>
      <c r="Y225" s="2"/>
      <c r="Z225" s="2"/>
      <c r="AA225" s="2"/>
      <c r="AB225" s="2"/>
    </row>
    <row r="226" spans="1:28" ht="12.75">
      <c r="A226" s="401" t="s">
        <v>511</v>
      </c>
      <c r="B226" s="677"/>
      <c r="C226" s="677"/>
      <c r="D226" s="678" t="s">
        <v>512</v>
      </c>
      <c r="E226" s="337"/>
      <c r="F226" s="424"/>
      <c r="G226" s="366"/>
      <c r="H226" s="366"/>
      <c r="I226" s="366"/>
      <c r="J226" s="366"/>
      <c r="K226" s="404"/>
      <c r="L226" s="16"/>
      <c r="N226" s="17"/>
      <c r="O226" s="17"/>
      <c r="Q226" s="4"/>
      <c r="R226" s="17"/>
      <c r="S226" s="17"/>
      <c r="T226" s="17"/>
      <c r="U226" s="17"/>
      <c r="X226" s="2"/>
      <c r="Y226" s="2"/>
      <c r="Z226" s="2"/>
      <c r="AA226" s="2"/>
      <c r="AB226" s="2"/>
    </row>
    <row r="227" spans="1:28" ht="12.75">
      <c r="A227" s="676"/>
      <c r="B227" s="375" t="s">
        <v>513</v>
      </c>
      <c r="C227" s="351">
        <v>630</v>
      </c>
      <c r="D227" s="438" t="s">
        <v>71</v>
      </c>
      <c r="E227" s="337"/>
      <c r="F227" s="424"/>
      <c r="G227" s="366"/>
      <c r="H227" s="366">
        <v>17000</v>
      </c>
      <c r="I227" s="366">
        <v>5000</v>
      </c>
      <c r="J227" s="366"/>
      <c r="K227" s="404"/>
      <c r="L227" s="16"/>
      <c r="N227" s="17"/>
      <c r="O227" s="17"/>
      <c r="Q227" s="4"/>
      <c r="R227" s="17"/>
      <c r="S227" s="17"/>
      <c r="T227" s="17"/>
      <c r="U227" s="17"/>
      <c r="X227" s="2"/>
      <c r="Y227" s="2"/>
      <c r="Z227" s="2"/>
      <c r="AA227" s="2"/>
      <c r="AB227" s="2"/>
    </row>
    <row r="228" spans="1:28" ht="12.75">
      <c r="A228" s="676"/>
      <c r="B228" s="677"/>
      <c r="C228" s="677"/>
      <c r="D228" s="678" t="s">
        <v>26</v>
      </c>
      <c r="E228" s="337"/>
      <c r="F228" s="424"/>
      <c r="G228" s="366"/>
      <c r="H228" s="366">
        <f>SUM(H227)</f>
        <v>17000</v>
      </c>
      <c r="I228" s="366">
        <f>SUM(I227)</f>
        <v>5000</v>
      </c>
      <c r="J228" s="366"/>
      <c r="K228" s="404"/>
      <c r="L228" s="16"/>
      <c r="N228" s="17"/>
      <c r="O228" s="17"/>
      <c r="Q228" s="4"/>
      <c r="R228" s="17"/>
      <c r="S228" s="17"/>
      <c r="T228" s="17"/>
      <c r="U228" s="17"/>
      <c r="X228" s="2"/>
      <c r="Y228" s="2"/>
      <c r="Z228" s="2"/>
      <c r="AA228" s="2"/>
      <c r="AB228" s="2"/>
    </row>
    <row r="229" spans="1:28" ht="12.75">
      <c r="A229" s="405" t="s">
        <v>177</v>
      </c>
      <c r="B229" s="370"/>
      <c r="C229" s="370"/>
      <c r="D229" s="440" t="s">
        <v>178</v>
      </c>
      <c r="E229" s="360">
        <f>E232+E235+E240+E244+E248+E251+E257</f>
        <v>115542.46000000002</v>
      </c>
      <c r="F229" s="430">
        <f>F232+F235+F240+F244+F248+F251+F257</f>
        <v>118681.15000000002</v>
      </c>
      <c r="G229" s="361">
        <f>G232+G235+G240+G244+G248+G251+G257+G260</f>
        <v>147891</v>
      </c>
      <c r="H229" s="361">
        <f>H232+H235+H240+H244+H248+H251+H257+H260</f>
        <v>163998</v>
      </c>
      <c r="I229" s="362">
        <f>I232+I235+I240+I244+I248+I251+I257+I260</f>
        <v>182290</v>
      </c>
      <c r="J229" s="362">
        <f>J232+J235+J240+J244+J248+J251+J257+J260</f>
        <v>158440</v>
      </c>
      <c r="K229" s="410">
        <f>K232+K235+K240+K244+K248+K251+K257+K260</f>
        <v>158440</v>
      </c>
      <c r="M229" s="28"/>
      <c r="N229" s="17"/>
      <c r="O229" s="17"/>
      <c r="Q229" s="4"/>
      <c r="R229" s="17"/>
      <c r="S229" s="17"/>
      <c r="T229" s="17"/>
      <c r="U229" s="17"/>
      <c r="X229" s="2"/>
      <c r="Y229" s="2"/>
      <c r="Z229" s="2"/>
      <c r="AA229" s="2"/>
      <c r="AB229" s="2"/>
    </row>
    <row r="230" spans="1:28" ht="12.75">
      <c r="A230" s="401" t="s">
        <v>179</v>
      </c>
      <c r="B230" s="351"/>
      <c r="C230" s="351"/>
      <c r="D230" s="437" t="s">
        <v>180</v>
      </c>
      <c r="E230" s="337"/>
      <c r="F230" s="424"/>
      <c r="G230" s="338"/>
      <c r="H230" s="338"/>
      <c r="I230" s="338"/>
      <c r="J230" s="338"/>
      <c r="K230" s="339"/>
      <c r="L230" s="17"/>
      <c r="M230" s="33"/>
      <c r="N230" s="17"/>
      <c r="O230" s="17"/>
      <c r="Q230" s="24"/>
      <c r="R230" s="17"/>
      <c r="S230" s="17"/>
      <c r="T230" s="17"/>
      <c r="U230" s="17"/>
      <c r="X230" s="2"/>
      <c r="Y230" s="2"/>
      <c r="Z230" s="2"/>
      <c r="AA230" s="2"/>
      <c r="AB230" s="2"/>
    </row>
    <row r="231" spans="1:28" ht="12.75">
      <c r="A231" s="402"/>
      <c r="B231" s="351" t="s">
        <v>217</v>
      </c>
      <c r="C231" s="351">
        <v>630</v>
      </c>
      <c r="D231" s="438" t="s">
        <v>233</v>
      </c>
      <c r="E231" s="337">
        <v>30961.88</v>
      </c>
      <c r="F231" s="424">
        <v>38394.68</v>
      </c>
      <c r="G231" s="338">
        <v>45000</v>
      </c>
      <c r="H231" s="338">
        <v>45000</v>
      </c>
      <c r="I231" s="338">
        <v>76000</v>
      </c>
      <c r="J231" s="338">
        <v>50000</v>
      </c>
      <c r="K231" s="339">
        <v>50000</v>
      </c>
      <c r="L231" s="17"/>
      <c r="M231" s="33"/>
      <c r="N231" s="17"/>
      <c r="O231" s="17"/>
      <c r="Q231" s="4"/>
      <c r="R231" s="17"/>
      <c r="S231" s="17"/>
      <c r="T231" s="17"/>
      <c r="U231" s="17"/>
      <c r="X231" s="2"/>
      <c r="Y231" s="2"/>
      <c r="Z231" s="2"/>
      <c r="AA231" s="2"/>
      <c r="AB231" s="2"/>
    </row>
    <row r="232" spans="1:28" ht="12.75">
      <c r="A232" s="676"/>
      <c r="B232" s="677"/>
      <c r="C232" s="677"/>
      <c r="D232" s="678" t="s">
        <v>26</v>
      </c>
      <c r="E232" s="363">
        <f aca="true" t="shared" si="56" ref="E232:K232">SUM(E231:E231)</f>
        <v>30961.88</v>
      </c>
      <c r="F232" s="425">
        <f t="shared" si="56"/>
        <v>38394.68</v>
      </c>
      <c r="G232" s="364">
        <f t="shared" si="56"/>
        <v>45000</v>
      </c>
      <c r="H232" s="364">
        <f t="shared" si="56"/>
        <v>45000</v>
      </c>
      <c r="I232" s="364">
        <f t="shared" si="56"/>
        <v>76000</v>
      </c>
      <c r="J232" s="364">
        <f t="shared" si="56"/>
        <v>50000</v>
      </c>
      <c r="K232" s="403">
        <f t="shared" si="56"/>
        <v>50000</v>
      </c>
      <c r="L232" s="18"/>
      <c r="M232" s="31"/>
      <c r="N232" s="33"/>
      <c r="O232" s="33"/>
      <c r="Q232" s="4"/>
      <c r="R232" s="33"/>
      <c r="S232" s="33"/>
      <c r="T232" s="33"/>
      <c r="U232" s="33"/>
      <c r="X232" s="2"/>
      <c r="Y232" s="2"/>
      <c r="Z232" s="2"/>
      <c r="AA232" s="2"/>
      <c r="AB232" s="2"/>
    </row>
    <row r="233" spans="1:28" ht="12.75">
      <c r="A233" s="401" t="s">
        <v>181</v>
      </c>
      <c r="B233" s="351"/>
      <c r="C233" s="351"/>
      <c r="D233" s="439" t="s">
        <v>182</v>
      </c>
      <c r="E233" s="367"/>
      <c r="F233" s="427"/>
      <c r="G233" s="366"/>
      <c r="H233" s="366"/>
      <c r="I233" s="366"/>
      <c r="J233" s="366"/>
      <c r="K233" s="404"/>
      <c r="L233" s="16"/>
      <c r="N233" s="17"/>
      <c r="O233" s="17"/>
      <c r="Q233" s="4"/>
      <c r="R233" s="17"/>
      <c r="S233" s="17"/>
      <c r="T233" s="17"/>
      <c r="U233" s="17"/>
      <c r="X233" s="2"/>
      <c r="Y233" s="2"/>
      <c r="Z233" s="2"/>
      <c r="AA233" s="2"/>
      <c r="AB233" s="2"/>
    </row>
    <row r="234" spans="1:28" ht="12.75">
      <c r="A234" s="402"/>
      <c r="B234" s="369" t="s">
        <v>214</v>
      </c>
      <c r="C234" s="351">
        <v>630</v>
      </c>
      <c r="D234" s="438" t="s">
        <v>71</v>
      </c>
      <c r="E234" s="363">
        <v>22621.89</v>
      </c>
      <c r="F234" s="425">
        <v>22429.5</v>
      </c>
      <c r="G234" s="364">
        <v>27500</v>
      </c>
      <c r="H234" s="364">
        <v>27500</v>
      </c>
      <c r="I234" s="364">
        <v>27500</v>
      </c>
      <c r="J234" s="364">
        <v>27500</v>
      </c>
      <c r="K234" s="403">
        <v>27500</v>
      </c>
      <c r="L234" s="18"/>
      <c r="M234" s="31"/>
      <c r="N234" s="17"/>
      <c r="O234" s="17"/>
      <c r="Q234" s="4"/>
      <c r="R234" s="17"/>
      <c r="S234" s="17"/>
      <c r="T234" s="17"/>
      <c r="U234" s="17"/>
      <c r="X234" s="2"/>
      <c r="Y234" s="2"/>
      <c r="Z234" s="2"/>
      <c r="AA234" s="2"/>
      <c r="AB234" s="2"/>
    </row>
    <row r="235" spans="1:28" ht="12.75">
      <c r="A235" s="676"/>
      <c r="B235" s="677"/>
      <c r="C235" s="677"/>
      <c r="D235" s="678" t="s">
        <v>26</v>
      </c>
      <c r="E235" s="363">
        <f aca="true" t="shared" si="57" ref="E235:K235">SUM(E234)</f>
        <v>22621.89</v>
      </c>
      <c r="F235" s="425">
        <f>SUM(F234)</f>
        <v>22429.5</v>
      </c>
      <c r="G235" s="364">
        <f t="shared" si="57"/>
        <v>27500</v>
      </c>
      <c r="H235" s="364">
        <f t="shared" si="57"/>
        <v>27500</v>
      </c>
      <c r="I235" s="364">
        <f t="shared" si="57"/>
        <v>27500</v>
      </c>
      <c r="J235" s="364">
        <f t="shared" si="57"/>
        <v>27500</v>
      </c>
      <c r="K235" s="403">
        <f t="shared" si="57"/>
        <v>27500</v>
      </c>
      <c r="L235" s="18"/>
      <c r="M235" s="31"/>
      <c r="N235" s="17"/>
      <c r="O235" s="17"/>
      <c r="Q235" s="4"/>
      <c r="R235" s="17"/>
      <c r="S235" s="17"/>
      <c r="T235" s="17"/>
      <c r="U235" s="17"/>
      <c r="X235" s="2"/>
      <c r="Y235" s="2"/>
      <c r="Z235" s="2"/>
      <c r="AA235" s="2"/>
      <c r="AB235" s="2"/>
    </row>
    <row r="236" spans="1:28" ht="12.75">
      <c r="A236" s="401" t="s">
        <v>183</v>
      </c>
      <c r="B236" s="351"/>
      <c r="C236" s="351"/>
      <c r="D236" s="439" t="s">
        <v>184</v>
      </c>
      <c r="E236" s="363"/>
      <c r="F236" s="425"/>
      <c r="G236" s="364"/>
      <c r="H236" s="364"/>
      <c r="I236" s="364"/>
      <c r="J236" s="364"/>
      <c r="K236" s="403"/>
      <c r="L236" s="18"/>
      <c r="M236" s="31"/>
      <c r="N236" s="17"/>
      <c r="O236" s="17"/>
      <c r="Q236" s="4"/>
      <c r="R236" s="17"/>
      <c r="S236" s="17"/>
      <c r="T236" s="17"/>
      <c r="U236" s="17"/>
      <c r="X236" s="2"/>
      <c r="Y236" s="2"/>
      <c r="Z236" s="2"/>
      <c r="AA236" s="2"/>
      <c r="AB236" s="2"/>
    </row>
    <row r="237" spans="1:28" ht="12.75">
      <c r="A237" s="402"/>
      <c r="B237" s="351" t="s">
        <v>214</v>
      </c>
      <c r="C237" s="351">
        <v>610</v>
      </c>
      <c r="D237" s="438" t="s">
        <v>34</v>
      </c>
      <c r="E237" s="337">
        <v>2282.25</v>
      </c>
      <c r="F237" s="424">
        <v>2763.76</v>
      </c>
      <c r="G237" s="338">
        <v>3100</v>
      </c>
      <c r="H237" s="338">
        <v>3100</v>
      </c>
      <c r="I237" s="338">
        <v>3130</v>
      </c>
      <c r="J237" s="338">
        <v>3250</v>
      </c>
      <c r="K237" s="339">
        <v>3250</v>
      </c>
      <c r="L237" s="17"/>
      <c r="M237" s="33"/>
      <c r="N237" s="17"/>
      <c r="O237" s="17"/>
      <c r="Q237" s="4"/>
      <c r="R237" s="17"/>
      <c r="S237" s="17"/>
      <c r="T237" s="17"/>
      <c r="U237" s="17"/>
      <c r="X237" s="2"/>
      <c r="Y237" s="2"/>
      <c r="Z237" s="2"/>
      <c r="AA237" s="2"/>
      <c r="AB237" s="2"/>
    </row>
    <row r="238" spans="1:28" ht="12.75">
      <c r="A238" s="402"/>
      <c r="B238" s="351" t="s">
        <v>214</v>
      </c>
      <c r="C238" s="351">
        <v>620</v>
      </c>
      <c r="D238" s="438" t="s">
        <v>30</v>
      </c>
      <c r="E238" s="337">
        <v>900.23</v>
      </c>
      <c r="F238" s="424">
        <v>1022.57</v>
      </c>
      <c r="G238" s="338">
        <v>1650</v>
      </c>
      <c r="H238" s="338">
        <v>1650</v>
      </c>
      <c r="I238" s="338">
        <v>1700</v>
      </c>
      <c r="J238" s="338">
        <v>1730</v>
      </c>
      <c r="K238" s="339">
        <v>1730</v>
      </c>
      <c r="L238" s="17"/>
      <c r="M238" s="33"/>
      <c r="N238" s="17"/>
      <c r="O238" s="17"/>
      <c r="Q238" s="9"/>
      <c r="R238" s="17"/>
      <c r="S238" s="17"/>
      <c r="T238" s="17"/>
      <c r="U238" s="17"/>
      <c r="X238" s="2"/>
      <c r="Y238" s="2"/>
      <c r="Z238" s="2"/>
      <c r="AA238" s="2"/>
      <c r="AB238" s="2"/>
    </row>
    <row r="239" spans="1:28" ht="12.75">
      <c r="A239" s="402"/>
      <c r="B239" s="351" t="s">
        <v>214</v>
      </c>
      <c r="C239" s="351">
        <v>630</v>
      </c>
      <c r="D239" s="438" t="s">
        <v>71</v>
      </c>
      <c r="E239" s="337">
        <v>11288.01</v>
      </c>
      <c r="F239" s="424">
        <v>10395.21</v>
      </c>
      <c r="G239" s="338">
        <v>13230</v>
      </c>
      <c r="H239" s="338">
        <v>13230</v>
      </c>
      <c r="I239" s="338">
        <v>13020</v>
      </c>
      <c r="J239" s="338">
        <v>13020</v>
      </c>
      <c r="K239" s="339">
        <v>13020</v>
      </c>
      <c r="L239" s="17"/>
      <c r="M239" s="33"/>
      <c r="N239" s="17"/>
      <c r="O239" s="17"/>
      <c r="Q239" s="9"/>
      <c r="R239" s="17"/>
      <c r="S239" s="17"/>
      <c r="T239" s="17"/>
      <c r="U239" s="17"/>
      <c r="X239" s="2"/>
      <c r="Y239" s="2"/>
      <c r="Z239" s="2"/>
      <c r="AA239" s="2"/>
      <c r="AB239" s="2"/>
    </row>
    <row r="240" spans="1:28" ht="12.75">
      <c r="A240" s="676"/>
      <c r="B240" s="677"/>
      <c r="C240" s="677"/>
      <c r="D240" s="678" t="s">
        <v>26</v>
      </c>
      <c r="E240" s="337">
        <f aca="true" t="shared" si="58" ref="E240:K240">SUM(E237:E239)</f>
        <v>14470.49</v>
      </c>
      <c r="F240" s="424">
        <f>SUM(F237:F239)</f>
        <v>14181.539999999999</v>
      </c>
      <c r="G240" s="338">
        <f t="shared" si="58"/>
        <v>17980</v>
      </c>
      <c r="H240" s="338">
        <f t="shared" si="58"/>
        <v>17980</v>
      </c>
      <c r="I240" s="338">
        <f t="shared" si="58"/>
        <v>17850</v>
      </c>
      <c r="J240" s="338">
        <f t="shared" si="58"/>
        <v>18000</v>
      </c>
      <c r="K240" s="339">
        <f t="shared" si="58"/>
        <v>18000</v>
      </c>
      <c r="L240" s="17"/>
      <c r="M240" s="33"/>
      <c r="N240" s="17"/>
      <c r="O240" s="17"/>
      <c r="Q240" s="9"/>
      <c r="R240" s="17"/>
      <c r="S240" s="17"/>
      <c r="T240" s="17"/>
      <c r="U240" s="17"/>
      <c r="X240" s="2"/>
      <c r="Y240" s="2"/>
      <c r="Z240" s="2"/>
      <c r="AA240" s="2"/>
      <c r="AB240" s="2"/>
    </row>
    <row r="241" spans="1:28" ht="12.75">
      <c r="A241" s="401" t="s">
        <v>185</v>
      </c>
      <c r="B241" s="351"/>
      <c r="C241" s="351"/>
      <c r="D241" s="437" t="s">
        <v>186</v>
      </c>
      <c r="E241" s="337"/>
      <c r="F241" s="424"/>
      <c r="G241" s="338"/>
      <c r="H241" s="338"/>
      <c r="I241" s="338"/>
      <c r="J241" s="338"/>
      <c r="K241" s="339"/>
      <c r="L241" s="33"/>
      <c r="M241" s="33"/>
      <c r="N241" s="33"/>
      <c r="O241" s="33"/>
      <c r="Q241" s="9"/>
      <c r="R241" s="33"/>
      <c r="S241" s="33"/>
      <c r="T241" s="33"/>
      <c r="U241" s="33"/>
      <c r="X241" s="2"/>
      <c r="Y241" s="2"/>
      <c r="Z241" s="2"/>
      <c r="AA241" s="2"/>
      <c r="AB241" s="2"/>
    </row>
    <row r="242" spans="1:28" ht="12.75">
      <c r="A242" s="401"/>
      <c r="B242" s="351" t="s">
        <v>218</v>
      </c>
      <c r="C242" s="351">
        <v>630</v>
      </c>
      <c r="D242" s="438" t="s">
        <v>234</v>
      </c>
      <c r="E242" s="337">
        <v>229.6</v>
      </c>
      <c r="F242" s="424">
        <v>313</v>
      </c>
      <c r="G242" s="338"/>
      <c r="H242" s="338">
        <v>15407</v>
      </c>
      <c r="I242" s="338"/>
      <c r="J242" s="338"/>
      <c r="K242" s="339"/>
      <c r="L242" s="33"/>
      <c r="M242" s="33"/>
      <c r="N242" s="33"/>
      <c r="O242" s="33"/>
      <c r="Q242" s="9"/>
      <c r="R242" s="33"/>
      <c r="S242" s="33"/>
      <c r="T242" s="33"/>
      <c r="U242" s="33"/>
      <c r="X242" s="2"/>
      <c r="Y242" s="2"/>
      <c r="Z242" s="2"/>
      <c r="AA242" s="2"/>
      <c r="AB242" s="2"/>
    </row>
    <row r="243" spans="1:28" ht="12.75">
      <c r="A243" s="402"/>
      <c r="B243" s="351" t="s">
        <v>218</v>
      </c>
      <c r="C243" s="351">
        <v>640</v>
      </c>
      <c r="D243" s="438" t="s">
        <v>187</v>
      </c>
      <c r="E243" s="337">
        <v>3303</v>
      </c>
      <c r="F243" s="424">
        <v>592.8</v>
      </c>
      <c r="G243" s="338">
        <v>1000</v>
      </c>
      <c r="H243" s="338">
        <v>1600</v>
      </c>
      <c r="I243" s="338">
        <v>1000</v>
      </c>
      <c r="J243" s="338">
        <v>1000</v>
      </c>
      <c r="K243" s="339">
        <v>1000</v>
      </c>
      <c r="L243" s="17"/>
      <c r="M243" s="33"/>
      <c r="N243" s="17"/>
      <c r="O243" s="17"/>
      <c r="Q243" s="9"/>
      <c r="R243" s="17"/>
      <c r="S243" s="17"/>
      <c r="T243" s="17"/>
      <c r="U243" s="17"/>
      <c r="X243" s="2"/>
      <c r="Y243" s="2"/>
      <c r="Z243" s="2"/>
      <c r="AA243" s="2"/>
      <c r="AB243" s="2"/>
    </row>
    <row r="244" spans="1:28" ht="12.75">
      <c r="A244" s="676"/>
      <c r="B244" s="677"/>
      <c r="C244" s="677"/>
      <c r="D244" s="678" t="s">
        <v>26</v>
      </c>
      <c r="E244" s="337">
        <f aca="true" t="shared" si="59" ref="E244:K244">SUM(E242:E243)</f>
        <v>3532.6</v>
      </c>
      <c r="F244" s="424">
        <f>SUM(F242:F243)</f>
        <v>905.8</v>
      </c>
      <c r="G244" s="338">
        <f t="shared" si="59"/>
        <v>1000</v>
      </c>
      <c r="H244" s="338">
        <f t="shared" si="59"/>
        <v>17007</v>
      </c>
      <c r="I244" s="338">
        <f t="shared" si="59"/>
        <v>1000</v>
      </c>
      <c r="J244" s="338">
        <f t="shared" si="59"/>
        <v>1000</v>
      </c>
      <c r="K244" s="339">
        <f t="shared" si="59"/>
        <v>1000</v>
      </c>
      <c r="L244" s="17"/>
      <c r="M244" s="33"/>
      <c r="N244" s="16"/>
      <c r="O244" s="16"/>
      <c r="Q244" s="19"/>
      <c r="R244" s="16"/>
      <c r="S244" s="16"/>
      <c r="T244" s="16"/>
      <c r="U244" s="16"/>
      <c r="X244" s="2"/>
      <c r="Y244" s="2"/>
      <c r="Z244" s="2"/>
      <c r="AA244" s="2"/>
      <c r="AB244" s="2"/>
    </row>
    <row r="245" spans="1:28" ht="12.75">
      <c r="A245" s="401" t="s">
        <v>188</v>
      </c>
      <c r="B245" s="351"/>
      <c r="C245" s="351"/>
      <c r="D245" s="439" t="s">
        <v>263</v>
      </c>
      <c r="E245" s="337"/>
      <c r="F245" s="424"/>
      <c r="G245" s="366"/>
      <c r="H245" s="366"/>
      <c r="I245" s="338"/>
      <c r="J245" s="338"/>
      <c r="K245" s="339"/>
      <c r="L245" s="17"/>
      <c r="M245" s="33"/>
      <c r="N245" s="16"/>
      <c r="O245" s="16"/>
      <c r="Q245" s="16"/>
      <c r="R245" s="16"/>
      <c r="S245" s="16"/>
      <c r="T245" s="16"/>
      <c r="U245" s="16"/>
      <c r="X245" s="2"/>
      <c r="Y245" s="2"/>
      <c r="Z245" s="2"/>
      <c r="AA245" s="2"/>
      <c r="AB245" s="2"/>
    </row>
    <row r="246" spans="1:28" ht="12.75">
      <c r="A246" s="402"/>
      <c r="B246" s="351" t="s">
        <v>219</v>
      </c>
      <c r="C246" s="351">
        <v>620</v>
      </c>
      <c r="D246" s="442" t="s">
        <v>30</v>
      </c>
      <c r="E246" s="367">
        <v>146.62</v>
      </c>
      <c r="F246" s="427">
        <v>45.43</v>
      </c>
      <c r="G246" s="366">
        <v>411</v>
      </c>
      <c r="H246" s="366">
        <v>411</v>
      </c>
      <c r="I246" s="366">
        <v>400</v>
      </c>
      <c r="J246" s="366">
        <v>400</v>
      </c>
      <c r="K246" s="404">
        <v>400</v>
      </c>
      <c r="L246" s="16"/>
      <c r="N246" s="16"/>
      <c r="O246" s="16"/>
      <c r="Q246" s="17"/>
      <c r="R246" s="16"/>
      <c r="S246" s="16"/>
      <c r="T246" s="16"/>
      <c r="U246" s="16"/>
      <c r="X246" s="2"/>
      <c r="Y246" s="2"/>
      <c r="Z246" s="2"/>
      <c r="AA246" s="2"/>
      <c r="AB246" s="2"/>
    </row>
    <row r="247" spans="1:28" ht="12.75">
      <c r="A247" s="402"/>
      <c r="B247" s="351" t="s">
        <v>219</v>
      </c>
      <c r="C247" s="375">
        <v>630</v>
      </c>
      <c r="D247" s="438" t="s">
        <v>71</v>
      </c>
      <c r="E247" s="337">
        <v>1638.55</v>
      </c>
      <c r="F247" s="424">
        <v>845.53</v>
      </c>
      <c r="G247" s="338">
        <v>1550</v>
      </c>
      <c r="H247" s="338">
        <v>2160</v>
      </c>
      <c r="I247" s="338">
        <v>1550</v>
      </c>
      <c r="J247" s="338">
        <v>1550</v>
      </c>
      <c r="K247" s="339">
        <v>1550</v>
      </c>
      <c r="L247" s="17"/>
      <c r="M247" s="33"/>
      <c r="N247" s="16"/>
      <c r="O247" s="16"/>
      <c r="Q247" s="17"/>
      <c r="R247" s="16"/>
      <c r="S247" s="16"/>
      <c r="T247" s="16"/>
      <c r="U247" s="16"/>
      <c r="X247" s="2"/>
      <c r="Y247" s="2"/>
      <c r="Z247" s="2"/>
      <c r="AA247" s="2"/>
      <c r="AB247" s="2"/>
    </row>
    <row r="248" spans="1:28" ht="12.75">
      <c r="A248" s="676"/>
      <c r="B248" s="677"/>
      <c r="C248" s="677"/>
      <c r="D248" s="678" t="s">
        <v>26</v>
      </c>
      <c r="E248" s="337">
        <f>SUM(E246:E247)</f>
        <v>1785.17</v>
      </c>
      <c r="F248" s="424">
        <f>SUM(F246:F247)</f>
        <v>890.9599999999999</v>
      </c>
      <c r="G248" s="338">
        <f>SUM(G246:G247)</f>
        <v>1961</v>
      </c>
      <c r="H248" s="338">
        <v>1961</v>
      </c>
      <c r="I248" s="338">
        <v>1800</v>
      </c>
      <c r="J248" s="338">
        <v>1800</v>
      </c>
      <c r="K248" s="339">
        <v>1800</v>
      </c>
      <c r="L248" s="17"/>
      <c r="M248" s="33"/>
      <c r="N248" s="17"/>
      <c r="O248" s="17"/>
      <c r="Q248" s="17"/>
      <c r="R248" s="17"/>
      <c r="S248" s="17"/>
      <c r="T248" s="17"/>
      <c r="U248" s="17"/>
      <c r="X248" s="2"/>
      <c r="Y248" s="2"/>
      <c r="Z248" s="2"/>
      <c r="AA248" s="2"/>
      <c r="AB248" s="2"/>
    </row>
    <row r="249" spans="1:28" ht="12.75">
      <c r="A249" s="401" t="s">
        <v>189</v>
      </c>
      <c r="B249" s="352"/>
      <c r="C249" s="352"/>
      <c r="D249" s="437" t="s">
        <v>190</v>
      </c>
      <c r="E249" s="337"/>
      <c r="F249" s="424"/>
      <c r="G249" s="366"/>
      <c r="H249" s="366"/>
      <c r="I249" s="338"/>
      <c r="J249" s="338"/>
      <c r="K249" s="339"/>
      <c r="L249" s="17"/>
      <c r="M249" s="33"/>
      <c r="N249" s="17"/>
      <c r="O249" s="17"/>
      <c r="Q249" s="4"/>
      <c r="R249" s="17"/>
      <c r="S249" s="17"/>
      <c r="T249" s="17"/>
      <c r="U249" s="17"/>
      <c r="X249" s="2"/>
      <c r="Y249" s="2"/>
      <c r="Z249" s="2"/>
      <c r="AA249" s="2"/>
      <c r="AB249" s="2"/>
    </row>
    <row r="250" spans="1:28" ht="12.75">
      <c r="A250" s="402"/>
      <c r="B250" s="369" t="s">
        <v>214</v>
      </c>
      <c r="C250" s="369">
        <v>630</v>
      </c>
      <c r="D250" s="443" t="s">
        <v>71</v>
      </c>
      <c r="E250" s="337">
        <v>2394.03</v>
      </c>
      <c r="F250" s="424">
        <v>1660</v>
      </c>
      <c r="G250" s="338">
        <v>3000</v>
      </c>
      <c r="H250" s="338">
        <v>3000</v>
      </c>
      <c r="I250" s="338">
        <v>3000</v>
      </c>
      <c r="J250" s="338">
        <v>3000</v>
      </c>
      <c r="K250" s="339">
        <v>3000</v>
      </c>
      <c r="L250" s="17"/>
      <c r="M250" s="33"/>
      <c r="N250" s="17"/>
      <c r="O250" s="17"/>
      <c r="Q250" s="4"/>
      <c r="R250" s="17"/>
      <c r="S250" s="17"/>
      <c r="T250" s="17"/>
      <c r="U250" s="17"/>
      <c r="X250" s="2"/>
      <c r="Y250" s="2"/>
      <c r="Z250" s="2"/>
      <c r="AA250" s="2"/>
      <c r="AB250" s="2"/>
    </row>
    <row r="251" spans="1:28" ht="12.75">
      <c r="A251" s="676"/>
      <c r="B251" s="677"/>
      <c r="C251" s="677"/>
      <c r="D251" s="678" t="s">
        <v>26</v>
      </c>
      <c r="E251" s="337">
        <f aca="true" t="shared" si="60" ref="E251:K251">SUM(E250:E250)</f>
        <v>2394.03</v>
      </c>
      <c r="F251" s="424">
        <f>SUM(F250:F250)</f>
        <v>1660</v>
      </c>
      <c r="G251" s="338">
        <f t="shared" si="60"/>
        <v>3000</v>
      </c>
      <c r="H251" s="338">
        <f t="shared" si="60"/>
        <v>3000</v>
      </c>
      <c r="I251" s="338">
        <f t="shared" si="60"/>
        <v>3000</v>
      </c>
      <c r="J251" s="338">
        <f t="shared" si="60"/>
        <v>3000</v>
      </c>
      <c r="K251" s="339">
        <f t="shared" si="60"/>
        <v>3000</v>
      </c>
      <c r="L251" s="17"/>
      <c r="M251" s="33"/>
      <c r="N251" s="17"/>
      <c r="O251" s="17"/>
      <c r="Q251" s="4"/>
      <c r="R251" s="17"/>
      <c r="S251" s="17"/>
      <c r="T251" s="17"/>
      <c r="U251" s="17"/>
      <c r="X251" s="2"/>
      <c r="Y251" s="2"/>
      <c r="Z251" s="2"/>
      <c r="AA251" s="2"/>
      <c r="AB251" s="2"/>
    </row>
    <row r="252" spans="1:28" ht="12.75">
      <c r="A252" s="401" t="s">
        <v>191</v>
      </c>
      <c r="B252" s="369"/>
      <c r="C252" s="369"/>
      <c r="D252" s="437" t="s">
        <v>261</v>
      </c>
      <c r="E252" s="337"/>
      <c r="F252" s="424"/>
      <c r="G252" s="366"/>
      <c r="H252" s="366"/>
      <c r="I252" s="338"/>
      <c r="J252" s="338"/>
      <c r="K252" s="339"/>
      <c r="L252" s="33"/>
      <c r="M252" s="33"/>
      <c r="N252" s="17"/>
      <c r="O252" s="17"/>
      <c r="Q252" s="4"/>
      <c r="R252" s="17"/>
      <c r="S252" s="17"/>
      <c r="T252" s="17"/>
      <c r="U252" s="17"/>
      <c r="X252" s="2"/>
      <c r="Y252" s="2"/>
      <c r="Z252" s="2"/>
      <c r="AA252" s="2"/>
      <c r="AB252" s="2"/>
    </row>
    <row r="253" spans="1:28" ht="12.75">
      <c r="A253" s="402"/>
      <c r="B253" s="369" t="s">
        <v>213</v>
      </c>
      <c r="C253" s="351">
        <v>610</v>
      </c>
      <c r="D253" s="438" t="s">
        <v>34</v>
      </c>
      <c r="E253" s="337">
        <v>25606.34</v>
      </c>
      <c r="F253" s="424">
        <v>27270.87</v>
      </c>
      <c r="G253" s="338">
        <v>30800</v>
      </c>
      <c r="H253" s="338">
        <v>29300</v>
      </c>
      <c r="I253" s="338">
        <v>32700</v>
      </c>
      <c r="J253" s="338">
        <v>32700</v>
      </c>
      <c r="K253" s="339">
        <v>32700</v>
      </c>
      <c r="L253" s="17"/>
      <c r="M253" s="33"/>
      <c r="N253" s="17"/>
      <c r="O253" s="17"/>
      <c r="R253" s="17"/>
      <c r="S253" s="17"/>
      <c r="T253" s="17"/>
      <c r="U253" s="17"/>
      <c r="X253" s="2"/>
      <c r="Y253" s="2"/>
      <c r="Z253" s="2"/>
      <c r="AA253" s="2"/>
      <c r="AB253" s="2"/>
    </row>
    <row r="254" spans="1:28" ht="12.75">
      <c r="A254" s="402"/>
      <c r="B254" s="369" t="s">
        <v>213</v>
      </c>
      <c r="C254" s="351">
        <v>620</v>
      </c>
      <c r="D254" s="438" t="s">
        <v>30</v>
      </c>
      <c r="E254" s="365">
        <v>9517.53</v>
      </c>
      <c r="F254" s="426">
        <v>9720.79</v>
      </c>
      <c r="G254" s="366">
        <v>11700</v>
      </c>
      <c r="H254" s="366">
        <v>11250</v>
      </c>
      <c r="I254" s="366">
        <v>12400</v>
      </c>
      <c r="J254" s="366">
        <v>12400</v>
      </c>
      <c r="K254" s="404">
        <v>12400</v>
      </c>
      <c r="L254" s="16"/>
      <c r="N254" s="17"/>
      <c r="O254" s="17"/>
      <c r="R254" s="17"/>
      <c r="S254" s="17"/>
      <c r="T254" s="17"/>
      <c r="U254" s="17"/>
      <c r="X254" s="2"/>
      <c r="Y254" s="2"/>
      <c r="Z254" s="2"/>
      <c r="AA254" s="2"/>
      <c r="AB254" s="2"/>
    </row>
    <row r="255" spans="1:28" ht="12.75">
      <c r="A255" s="402"/>
      <c r="B255" s="369" t="s">
        <v>213</v>
      </c>
      <c r="C255" s="351">
        <v>630</v>
      </c>
      <c r="D255" s="438" t="s">
        <v>71</v>
      </c>
      <c r="E255" s="365">
        <v>4577.21</v>
      </c>
      <c r="F255" s="426">
        <v>3227.01</v>
      </c>
      <c r="G255" s="366">
        <v>5950</v>
      </c>
      <c r="H255" s="366">
        <v>7750</v>
      </c>
      <c r="I255" s="366">
        <v>7040</v>
      </c>
      <c r="J255" s="366">
        <v>7040</v>
      </c>
      <c r="K255" s="404">
        <v>7040</v>
      </c>
      <c r="L255" s="16"/>
      <c r="N255" s="17"/>
      <c r="O255" s="17"/>
      <c r="Q255" s="4"/>
      <c r="R255" s="17"/>
      <c r="S255" s="17"/>
      <c r="T255" s="17"/>
      <c r="U255" s="17"/>
      <c r="X255" s="2"/>
      <c r="Y255" s="2"/>
      <c r="Z255" s="2"/>
      <c r="AA255" s="2"/>
      <c r="AB255" s="2"/>
    </row>
    <row r="256" spans="1:28" ht="12.75">
      <c r="A256" s="402"/>
      <c r="B256" s="369" t="s">
        <v>213</v>
      </c>
      <c r="C256" s="351">
        <v>640</v>
      </c>
      <c r="D256" s="438" t="s">
        <v>202</v>
      </c>
      <c r="E256" s="365">
        <v>75.32</v>
      </c>
      <c r="F256" s="426"/>
      <c r="G256" s="366"/>
      <c r="H256" s="366">
        <v>250</v>
      </c>
      <c r="I256" s="366"/>
      <c r="J256" s="366"/>
      <c r="K256" s="404"/>
      <c r="L256" s="16"/>
      <c r="N256" s="17"/>
      <c r="O256" s="17"/>
      <c r="Q256" s="4"/>
      <c r="R256" s="17"/>
      <c r="S256" s="17"/>
      <c r="T256" s="17"/>
      <c r="U256" s="17"/>
      <c r="X256" s="2"/>
      <c r="Y256" s="2"/>
      <c r="Z256" s="2"/>
      <c r="AA256" s="2"/>
      <c r="AB256" s="2"/>
    </row>
    <row r="257" spans="1:28" ht="12.75">
      <c r="A257" s="676"/>
      <c r="B257" s="677"/>
      <c r="C257" s="677"/>
      <c r="D257" s="678" t="s">
        <v>26</v>
      </c>
      <c r="E257" s="365">
        <f>SUM(E253:E256)</f>
        <v>39776.4</v>
      </c>
      <c r="F257" s="426">
        <f>SUM(F253:F255)</f>
        <v>40218.670000000006</v>
      </c>
      <c r="G257" s="366">
        <f>SUM(G253:G256)</f>
        <v>48450</v>
      </c>
      <c r="H257" s="366">
        <f>SUM(H253:H256)</f>
        <v>48550</v>
      </c>
      <c r="I257" s="366">
        <f>SUM(I253:I255)</f>
        <v>52140</v>
      </c>
      <c r="J257" s="366">
        <f>SUM(J253:J255)</f>
        <v>52140</v>
      </c>
      <c r="K257" s="404">
        <f>SUM(K253:K255)</f>
        <v>52140</v>
      </c>
      <c r="L257" s="16"/>
      <c r="N257" s="17"/>
      <c r="O257" s="17"/>
      <c r="Q257" s="4"/>
      <c r="R257" s="17"/>
      <c r="S257" s="17"/>
      <c r="T257" s="17"/>
      <c r="U257" s="17"/>
      <c r="X257" s="2"/>
      <c r="Y257" s="2"/>
      <c r="Z257" s="2"/>
      <c r="AA257" s="2"/>
      <c r="AB257" s="2"/>
    </row>
    <row r="258" spans="1:28" ht="12.75">
      <c r="A258" s="401" t="s">
        <v>244</v>
      </c>
      <c r="B258" s="377"/>
      <c r="C258" s="351"/>
      <c r="D258" s="437" t="s">
        <v>245</v>
      </c>
      <c r="E258" s="365"/>
      <c r="F258" s="426"/>
      <c r="G258" s="366"/>
      <c r="H258" s="366"/>
      <c r="I258" s="366"/>
      <c r="J258" s="366"/>
      <c r="K258" s="404"/>
      <c r="L258" s="16"/>
      <c r="N258" s="17"/>
      <c r="O258" s="17"/>
      <c r="Q258" s="4"/>
      <c r="R258" s="17"/>
      <c r="S258" s="17"/>
      <c r="T258" s="17"/>
      <c r="U258" s="17"/>
      <c r="X258" s="2"/>
      <c r="Y258" s="2"/>
      <c r="Z258" s="2"/>
      <c r="AA258" s="2"/>
      <c r="AB258" s="2"/>
    </row>
    <row r="259" spans="1:28" ht="12.75">
      <c r="A259" s="402"/>
      <c r="B259" s="351" t="s">
        <v>218</v>
      </c>
      <c r="C259" s="351">
        <v>630</v>
      </c>
      <c r="D259" s="438" t="s">
        <v>71</v>
      </c>
      <c r="E259" s="365"/>
      <c r="F259" s="426"/>
      <c r="G259" s="366">
        <v>3000</v>
      </c>
      <c r="H259" s="366">
        <v>3000</v>
      </c>
      <c r="I259" s="366">
        <v>3000</v>
      </c>
      <c r="J259" s="366">
        <v>5000</v>
      </c>
      <c r="K259" s="404">
        <v>5000</v>
      </c>
      <c r="L259" s="16"/>
      <c r="N259" s="17"/>
      <c r="O259" s="17"/>
      <c r="Q259" s="4"/>
      <c r="R259" s="17"/>
      <c r="S259" s="17"/>
      <c r="T259" s="17"/>
      <c r="U259" s="17"/>
      <c r="X259" s="2"/>
      <c r="Y259" s="2"/>
      <c r="Z259" s="2"/>
      <c r="AA259" s="2"/>
      <c r="AB259" s="2"/>
    </row>
    <row r="260" spans="1:28" ht="12.75">
      <c r="A260" s="676"/>
      <c r="B260" s="717"/>
      <c r="C260" s="677"/>
      <c r="D260" s="678" t="s">
        <v>26</v>
      </c>
      <c r="E260" s="365"/>
      <c r="F260" s="426"/>
      <c r="G260" s="366">
        <f>SUM(G259)</f>
        <v>3000</v>
      </c>
      <c r="H260" s="366">
        <f>SUM(H259)</f>
        <v>3000</v>
      </c>
      <c r="I260" s="366">
        <f>SUM(I259:I259)</f>
        <v>3000</v>
      </c>
      <c r="J260" s="366">
        <f>SUM(J259:J259)</f>
        <v>5000</v>
      </c>
      <c r="K260" s="404">
        <f>SUM(K259:K259)</f>
        <v>5000</v>
      </c>
      <c r="L260" s="16"/>
      <c r="N260" s="17"/>
      <c r="O260" s="17"/>
      <c r="Q260" s="4"/>
      <c r="R260" s="17"/>
      <c r="S260" s="17"/>
      <c r="T260" s="17"/>
      <c r="U260" s="17"/>
      <c r="X260" s="2"/>
      <c r="Y260" s="2"/>
      <c r="Z260" s="2"/>
      <c r="AA260" s="2"/>
      <c r="AB260" s="2"/>
    </row>
    <row r="261" spans="1:28" ht="12.75">
      <c r="A261" s="405" t="s">
        <v>192</v>
      </c>
      <c r="B261" s="370"/>
      <c r="C261" s="370"/>
      <c r="D261" s="440" t="s">
        <v>193</v>
      </c>
      <c r="E261" s="382">
        <f>E269+E272+E279</f>
        <v>766502.1</v>
      </c>
      <c r="F261" s="432">
        <f aca="true" t="shared" si="61" ref="F261:K261">F269+F272</f>
        <v>869216.02</v>
      </c>
      <c r="G261" s="383">
        <f t="shared" si="61"/>
        <v>923490</v>
      </c>
      <c r="H261" s="383">
        <f t="shared" si="61"/>
        <v>931220</v>
      </c>
      <c r="I261" s="385">
        <f t="shared" si="61"/>
        <v>921150</v>
      </c>
      <c r="J261" s="385">
        <f t="shared" si="61"/>
        <v>943570</v>
      </c>
      <c r="K261" s="416">
        <f t="shared" si="61"/>
        <v>979789</v>
      </c>
      <c r="L261" s="32"/>
      <c r="M261" s="42"/>
      <c r="Q261" s="4"/>
      <c r="R261" s="11"/>
      <c r="S261" s="11"/>
      <c r="T261" s="11"/>
      <c r="U261" s="11"/>
      <c r="X261" s="2"/>
      <c r="Y261" s="2"/>
      <c r="Z261" s="2"/>
      <c r="AA261" s="2"/>
      <c r="AB261" s="2"/>
    </row>
    <row r="262" spans="1:28" ht="12.75">
      <c r="A262" s="401" t="s">
        <v>194</v>
      </c>
      <c r="B262" s="351"/>
      <c r="C262" s="351"/>
      <c r="D262" s="437" t="s">
        <v>195</v>
      </c>
      <c r="E262" s="367"/>
      <c r="F262" s="427"/>
      <c r="G262" s="366"/>
      <c r="H262" s="366"/>
      <c r="I262" s="366"/>
      <c r="J262" s="366"/>
      <c r="K262" s="404"/>
      <c r="L262" s="16"/>
      <c r="N262" s="17"/>
      <c r="O262" s="17"/>
      <c r="Q262" s="4"/>
      <c r="R262" s="17"/>
      <c r="S262" s="17"/>
      <c r="T262" s="17"/>
      <c r="U262" s="17"/>
      <c r="X262" s="2"/>
      <c r="Y262" s="2"/>
      <c r="Z262" s="2"/>
      <c r="AA262" s="2"/>
      <c r="AB262" s="2"/>
    </row>
    <row r="263" spans="1:28" ht="12.75">
      <c r="A263" s="402"/>
      <c r="B263" s="351" t="s">
        <v>212</v>
      </c>
      <c r="C263" s="351">
        <v>610</v>
      </c>
      <c r="D263" s="438" t="s">
        <v>34</v>
      </c>
      <c r="E263" s="367">
        <v>375816.5</v>
      </c>
      <c r="F263" s="427">
        <v>455663.37</v>
      </c>
      <c r="G263" s="366">
        <v>488000</v>
      </c>
      <c r="H263" s="366">
        <v>462200</v>
      </c>
      <c r="I263" s="366">
        <v>479000</v>
      </c>
      <c r="J263" s="366">
        <v>496000</v>
      </c>
      <c r="K263" s="404">
        <v>520000</v>
      </c>
      <c r="L263" s="16"/>
      <c r="N263" s="17"/>
      <c r="O263" s="17"/>
      <c r="Q263" s="4"/>
      <c r="R263" s="17"/>
      <c r="S263" s="17"/>
      <c r="T263" s="17"/>
      <c r="U263" s="17"/>
      <c r="X263" s="2"/>
      <c r="Y263" s="2"/>
      <c r="Z263" s="2"/>
      <c r="AA263" s="2"/>
      <c r="AB263" s="2"/>
    </row>
    <row r="264" spans="1:28" ht="12.75">
      <c r="A264" s="402"/>
      <c r="B264" s="351" t="s">
        <v>212</v>
      </c>
      <c r="C264" s="351">
        <v>620</v>
      </c>
      <c r="D264" s="438" t="s">
        <v>30</v>
      </c>
      <c r="E264" s="367">
        <v>147346.16</v>
      </c>
      <c r="F264" s="427">
        <v>173761.02</v>
      </c>
      <c r="G264" s="366">
        <v>191160</v>
      </c>
      <c r="H264" s="366">
        <v>183860</v>
      </c>
      <c r="I264" s="366">
        <v>187300</v>
      </c>
      <c r="J264" s="366">
        <v>193000</v>
      </c>
      <c r="K264" s="404">
        <v>201534</v>
      </c>
      <c r="L264" s="16"/>
      <c r="N264" s="17"/>
      <c r="O264" s="17"/>
      <c r="Q264" s="4"/>
      <c r="R264" s="17"/>
      <c r="S264" s="17"/>
      <c r="T264" s="17"/>
      <c r="U264" s="17"/>
      <c r="X264" s="2"/>
      <c r="Y264" s="2"/>
      <c r="Z264" s="2"/>
      <c r="AA264" s="2"/>
      <c r="AB264" s="2"/>
    </row>
    <row r="265" spans="1:28" ht="12.75">
      <c r="A265" s="402"/>
      <c r="B265" s="351" t="s">
        <v>212</v>
      </c>
      <c r="C265" s="351">
        <v>630</v>
      </c>
      <c r="D265" s="438" t="s">
        <v>71</v>
      </c>
      <c r="E265" s="337">
        <v>212927.58</v>
      </c>
      <c r="F265" s="424">
        <v>210332.42</v>
      </c>
      <c r="G265" s="338">
        <v>220330</v>
      </c>
      <c r="H265" s="338">
        <v>221484</v>
      </c>
      <c r="I265" s="338">
        <v>231300</v>
      </c>
      <c r="J265" s="338">
        <v>234570</v>
      </c>
      <c r="K265" s="339">
        <v>242255</v>
      </c>
      <c r="L265" s="17"/>
      <c r="M265" s="33"/>
      <c r="N265" s="17"/>
      <c r="O265" s="17"/>
      <c r="Q265" s="4"/>
      <c r="R265" s="17"/>
      <c r="S265" s="17"/>
      <c r="T265" s="17"/>
      <c r="U265" s="17"/>
      <c r="X265" s="2"/>
      <c r="Y265" s="2"/>
      <c r="Z265" s="2"/>
      <c r="AA265" s="2"/>
      <c r="AB265" s="2"/>
    </row>
    <row r="266" spans="1:21" ht="12.75">
      <c r="A266" s="402"/>
      <c r="B266" s="351" t="s">
        <v>212</v>
      </c>
      <c r="C266" s="351">
        <v>640</v>
      </c>
      <c r="D266" s="438" t="s">
        <v>533</v>
      </c>
      <c r="E266" s="337"/>
      <c r="F266" s="424">
        <v>1000</v>
      </c>
      <c r="G266" s="338"/>
      <c r="H266" s="338"/>
      <c r="I266" s="338"/>
      <c r="J266" s="338"/>
      <c r="K266" s="339"/>
      <c r="L266" s="17"/>
      <c r="M266" s="33"/>
      <c r="R266" s="11"/>
      <c r="S266" s="11"/>
      <c r="T266" s="11"/>
      <c r="U266" s="11"/>
    </row>
    <row r="267" spans="1:21" ht="12.75">
      <c r="A267" s="402"/>
      <c r="B267" s="351" t="s">
        <v>212</v>
      </c>
      <c r="C267" s="369">
        <v>640</v>
      </c>
      <c r="D267" s="438" t="s">
        <v>515</v>
      </c>
      <c r="E267" s="337">
        <v>11745.58</v>
      </c>
      <c r="F267" s="424">
        <v>13065.37</v>
      </c>
      <c r="G267" s="366">
        <v>12000</v>
      </c>
      <c r="H267" s="366">
        <v>13764</v>
      </c>
      <c r="I267" s="338">
        <v>12000</v>
      </c>
      <c r="J267" s="338">
        <v>12000</v>
      </c>
      <c r="K267" s="339">
        <v>12000</v>
      </c>
      <c r="L267" s="17"/>
      <c r="M267" s="43"/>
      <c r="R267" s="11"/>
      <c r="S267" s="11"/>
      <c r="T267" s="11"/>
      <c r="U267" s="11"/>
    </row>
    <row r="268" spans="1:21" ht="12.75">
      <c r="A268" s="402"/>
      <c r="B268" s="351" t="s">
        <v>212</v>
      </c>
      <c r="C268" s="375">
        <v>640</v>
      </c>
      <c r="D268" s="442" t="s">
        <v>514</v>
      </c>
      <c r="E268" s="337">
        <v>15145.93</v>
      </c>
      <c r="F268" s="424">
        <v>12035.46</v>
      </c>
      <c r="G268" s="338">
        <v>8000</v>
      </c>
      <c r="H268" s="338">
        <v>13600</v>
      </c>
      <c r="I268" s="338">
        <v>7550</v>
      </c>
      <c r="J268" s="338">
        <v>4000</v>
      </c>
      <c r="K268" s="339"/>
      <c r="L268" s="17"/>
      <c r="M268" s="33"/>
      <c r="R268" s="11"/>
      <c r="S268" s="11"/>
      <c r="T268" s="11"/>
      <c r="U268" s="11"/>
    </row>
    <row r="269" spans="1:21" ht="12.75">
      <c r="A269" s="676"/>
      <c r="B269" s="677"/>
      <c r="C269" s="677"/>
      <c r="D269" s="678" t="s">
        <v>26</v>
      </c>
      <c r="E269" s="337">
        <f aca="true" t="shared" si="62" ref="E269:K269">SUM(E263:E268)</f>
        <v>762981.75</v>
      </c>
      <c r="F269" s="424">
        <f t="shared" si="62"/>
        <v>865857.64</v>
      </c>
      <c r="G269" s="338">
        <f t="shared" si="62"/>
        <v>919490</v>
      </c>
      <c r="H269" s="338">
        <f t="shared" si="62"/>
        <v>894908</v>
      </c>
      <c r="I269" s="338">
        <f t="shared" si="62"/>
        <v>917150</v>
      </c>
      <c r="J269" s="338">
        <f t="shared" si="62"/>
        <v>939570</v>
      </c>
      <c r="K269" s="339">
        <f t="shared" si="62"/>
        <v>975789</v>
      </c>
      <c r="L269" s="17"/>
      <c r="M269" s="33"/>
      <c r="R269" s="11"/>
      <c r="S269" s="11"/>
      <c r="T269" s="11"/>
      <c r="U269" s="11"/>
    </row>
    <row r="270" spans="1:21" ht="12.75">
      <c r="A270" s="401" t="s">
        <v>196</v>
      </c>
      <c r="B270" s="351"/>
      <c r="C270" s="351"/>
      <c r="D270" s="437" t="s">
        <v>197</v>
      </c>
      <c r="E270" s="365"/>
      <c r="F270" s="426"/>
      <c r="G270" s="366"/>
      <c r="H270" s="366"/>
      <c r="I270" s="366"/>
      <c r="J270" s="366"/>
      <c r="K270" s="404"/>
      <c r="R270" s="11"/>
      <c r="S270" s="11"/>
      <c r="T270" s="11"/>
      <c r="U270" s="11"/>
    </row>
    <row r="271" spans="1:21" ht="12.75">
      <c r="A271" s="402"/>
      <c r="B271" s="351" t="s">
        <v>39</v>
      </c>
      <c r="C271" s="351">
        <v>630</v>
      </c>
      <c r="D271" s="438" t="s">
        <v>197</v>
      </c>
      <c r="E271" s="337">
        <v>3520.35</v>
      </c>
      <c r="F271" s="424">
        <v>3358.38</v>
      </c>
      <c r="G271" s="338">
        <v>4000</v>
      </c>
      <c r="H271" s="338">
        <v>36312</v>
      </c>
      <c r="I271" s="338">
        <v>4000</v>
      </c>
      <c r="J271" s="338">
        <v>4000</v>
      </c>
      <c r="K271" s="339">
        <v>4000</v>
      </c>
      <c r="L271" s="17"/>
      <c r="M271" s="33"/>
      <c r="R271" s="11"/>
      <c r="S271" s="11"/>
      <c r="T271" s="11"/>
      <c r="U271" s="11"/>
    </row>
    <row r="272" spans="1:21" ht="12.75">
      <c r="A272" s="676"/>
      <c r="B272" s="677"/>
      <c r="C272" s="677"/>
      <c r="D272" s="678" t="s">
        <v>26</v>
      </c>
      <c r="E272" s="337">
        <f aca="true" t="shared" si="63" ref="E272:K272">SUM(E271)</f>
        <v>3520.35</v>
      </c>
      <c r="F272" s="424">
        <f>SUM(F271)</f>
        <v>3358.38</v>
      </c>
      <c r="G272" s="338">
        <f t="shared" si="63"/>
        <v>4000</v>
      </c>
      <c r="H272" s="338">
        <f t="shared" si="63"/>
        <v>36312</v>
      </c>
      <c r="I272" s="338">
        <f t="shared" si="63"/>
        <v>4000</v>
      </c>
      <c r="J272" s="338">
        <f t="shared" si="63"/>
        <v>4000</v>
      </c>
      <c r="K272" s="339">
        <f t="shared" si="63"/>
        <v>4000</v>
      </c>
      <c r="L272" s="17"/>
      <c r="M272" s="33"/>
      <c r="R272" s="11"/>
      <c r="S272" s="11"/>
      <c r="T272" s="11"/>
      <c r="U272" s="11"/>
    </row>
    <row r="273" spans="1:21" ht="12.75">
      <c r="A273" s="405" t="s">
        <v>246</v>
      </c>
      <c r="B273" s="386"/>
      <c r="C273" s="370"/>
      <c r="D273" s="440" t="s">
        <v>247</v>
      </c>
      <c r="E273" s="385"/>
      <c r="F273" s="758">
        <f aca="true" t="shared" si="64" ref="F273:K273">F279</f>
        <v>133439.33</v>
      </c>
      <c r="G273" s="383">
        <f t="shared" si="64"/>
        <v>133000</v>
      </c>
      <c r="H273" s="383">
        <f t="shared" si="64"/>
        <v>130500</v>
      </c>
      <c r="I273" s="383">
        <f t="shared" si="64"/>
        <v>135950</v>
      </c>
      <c r="J273" s="383">
        <f t="shared" si="64"/>
        <v>135950</v>
      </c>
      <c r="K273" s="414">
        <f t="shared" si="64"/>
        <v>135950</v>
      </c>
      <c r="L273" s="17"/>
      <c r="M273" s="42"/>
      <c r="R273" s="11"/>
      <c r="S273" s="11"/>
      <c r="T273" s="11"/>
      <c r="U273" s="11"/>
    </row>
    <row r="274" spans="1:21" ht="12.75">
      <c r="A274" s="401" t="s">
        <v>248</v>
      </c>
      <c r="B274" s="377"/>
      <c r="C274" s="351"/>
      <c r="D274" s="439" t="s">
        <v>249</v>
      </c>
      <c r="E274" s="366"/>
      <c r="F274" s="427"/>
      <c r="G274" s="353"/>
      <c r="H274" s="353"/>
      <c r="I274" s="366"/>
      <c r="J274" s="366"/>
      <c r="K274" s="404"/>
      <c r="L274" s="17"/>
      <c r="R274" s="11"/>
      <c r="S274" s="11"/>
      <c r="T274" s="11"/>
      <c r="U274" s="11"/>
    </row>
    <row r="275" spans="1:21" ht="12.75">
      <c r="A275" s="401"/>
      <c r="B275" s="377" t="s">
        <v>31</v>
      </c>
      <c r="C275" s="351">
        <v>610</v>
      </c>
      <c r="D275" s="438" t="s">
        <v>34</v>
      </c>
      <c r="E275" s="366"/>
      <c r="F275" s="427">
        <v>44895.89</v>
      </c>
      <c r="G275" s="338">
        <v>43400</v>
      </c>
      <c r="H275" s="338">
        <v>41200</v>
      </c>
      <c r="I275" s="366">
        <v>45500</v>
      </c>
      <c r="J275" s="366">
        <v>45500</v>
      </c>
      <c r="K275" s="404">
        <v>45500</v>
      </c>
      <c r="L275" s="17"/>
      <c r="R275" s="11"/>
      <c r="S275" s="11"/>
      <c r="T275" s="11"/>
      <c r="U275" s="11"/>
    </row>
    <row r="276" spans="1:21" ht="12.75">
      <c r="A276" s="401"/>
      <c r="B276" s="377" t="s">
        <v>31</v>
      </c>
      <c r="C276" s="351">
        <v>620</v>
      </c>
      <c r="D276" s="438" t="s">
        <v>30</v>
      </c>
      <c r="E276" s="366"/>
      <c r="F276" s="427">
        <v>16814.45</v>
      </c>
      <c r="G276" s="338">
        <v>16300</v>
      </c>
      <c r="H276" s="338">
        <v>15700</v>
      </c>
      <c r="I276" s="366">
        <v>17100</v>
      </c>
      <c r="J276" s="366">
        <v>17100</v>
      </c>
      <c r="K276" s="404">
        <v>17100</v>
      </c>
      <c r="L276" s="17"/>
      <c r="R276" s="11"/>
      <c r="S276" s="11"/>
      <c r="T276" s="11"/>
      <c r="U276" s="11"/>
    </row>
    <row r="277" spans="1:21" ht="12.75">
      <c r="A277" s="402"/>
      <c r="B277" s="377" t="s">
        <v>31</v>
      </c>
      <c r="C277" s="351">
        <v>630</v>
      </c>
      <c r="D277" s="438" t="s">
        <v>71</v>
      </c>
      <c r="E277" s="365"/>
      <c r="F277" s="426">
        <v>71242.22</v>
      </c>
      <c r="G277" s="366">
        <v>73300</v>
      </c>
      <c r="H277" s="366">
        <v>73000</v>
      </c>
      <c r="I277" s="366">
        <v>73350</v>
      </c>
      <c r="J277" s="366">
        <v>73350</v>
      </c>
      <c r="K277" s="404">
        <v>73350</v>
      </c>
      <c r="R277" s="11"/>
      <c r="S277" s="11"/>
      <c r="T277" s="11"/>
      <c r="U277" s="11"/>
    </row>
    <row r="278" spans="1:21" ht="12.75">
      <c r="A278" s="402"/>
      <c r="B278" s="377" t="s">
        <v>31</v>
      </c>
      <c r="C278" s="375">
        <v>640</v>
      </c>
      <c r="D278" s="442" t="s">
        <v>202</v>
      </c>
      <c r="E278" s="367"/>
      <c r="F278" s="427">
        <v>486.77</v>
      </c>
      <c r="G278" s="338">
        <v>0</v>
      </c>
      <c r="H278" s="338">
        <v>600</v>
      </c>
      <c r="I278" s="366">
        <v>0</v>
      </c>
      <c r="J278" s="366">
        <v>0</v>
      </c>
      <c r="K278" s="404">
        <v>0</v>
      </c>
      <c r="R278" s="11"/>
      <c r="S278" s="11"/>
      <c r="T278" s="11"/>
      <c r="U278" s="11"/>
    </row>
    <row r="279" spans="1:21" ht="12.75">
      <c r="A279" s="676"/>
      <c r="B279" s="677"/>
      <c r="C279" s="677"/>
      <c r="D279" s="678" t="s">
        <v>26</v>
      </c>
      <c r="E279" s="379"/>
      <c r="F279" s="431">
        <f aca="true" t="shared" si="65" ref="F279:K279">SUM(F275:F278)</f>
        <v>133439.33</v>
      </c>
      <c r="G279" s="338">
        <f t="shared" si="65"/>
        <v>133000</v>
      </c>
      <c r="H279" s="338">
        <f t="shared" si="65"/>
        <v>130500</v>
      </c>
      <c r="I279" s="338">
        <f t="shared" si="65"/>
        <v>135950</v>
      </c>
      <c r="J279" s="338">
        <f t="shared" si="65"/>
        <v>135950</v>
      </c>
      <c r="K279" s="339">
        <f t="shared" si="65"/>
        <v>135950</v>
      </c>
      <c r="L279" s="16"/>
      <c r="M279" s="33"/>
      <c r="N279" s="16"/>
      <c r="O279" s="16"/>
      <c r="R279" s="16"/>
      <c r="S279" s="16"/>
      <c r="T279" s="16"/>
      <c r="U279" s="16"/>
    </row>
    <row r="280" spans="1:21" ht="12.75">
      <c r="A280" s="716"/>
      <c r="B280" s="715"/>
      <c r="C280" s="715"/>
      <c r="D280" s="714" t="s">
        <v>198</v>
      </c>
      <c r="E280" s="417">
        <f>E261+E229+E185+E163+E158+E140+E136+E132+E119+E96+E61+E40+E6+E29</f>
        <v>2453944.2600000002</v>
      </c>
      <c r="F280" s="433">
        <f aca="true" t="shared" si="66" ref="F280:K280">F261+F229+F185+F163+F158+F140+F136+F132+F119+F96+F61+F40+F6+F29+F273</f>
        <v>2769241.39</v>
      </c>
      <c r="G280" s="418">
        <f t="shared" si="66"/>
        <v>3152111</v>
      </c>
      <c r="H280" s="418">
        <f t="shared" si="66"/>
        <v>3182926</v>
      </c>
      <c r="I280" s="419">
        <f t="shared" si="66"/>
        <v>3112766</v>
      </c>
      <c r="J280" s="419">
        <f t="shared" si="66"/>
        <v>3198391</v>
      </c>
      <c r="K280" s="420">
        <f t="shared" si="66"/>
        <v>3226580</v>
      </c>
      <c r="L280" s="16"/>
      <c r="M280" s="35"/>
      <c r="N280" s="16"/>
      <c r="O280" s="16"/>
      <c r="R280" s="16"/>
      <c r="S280" s="16"/>
      <c r="T280" s="16"/>
      <c r="U280" s="16"/>
    </row>
    <row r="281" spans="12:21" ht="12.75">
      <c r="L281" s="16"/>
      <c r="M281" s="38"/>
      <c r="N281" s="16"/>
      <c r="O281" s="16"/>
      <c r="R281" s="16"/>
      <c r="S281" s="16"/>
      <c r="T281" s="16"/>
      <c r="U281" s="16"/>
    </row>
    <row r="282" spans="1:21" ht="12.75">
      <c r="A282" s="11"/>
      <c r="B282" s="11"/>
      <c r="C282" s="11"/>
      <c r="D282" s="11"/>
      <c r="E282" s="33"/>
      <c r="F282" s="33"/>
      <c r="G282" s="16"/>
      <c r="H282" s="16"/>
      <c r="I282" s="17"/>
      <c r="J282" s="17"/>
      <c r="K282" s="17"/>
      <c r="L282" s="17"/>
      <c r="M282" s="33"/>
      <c r="N282" s="17"/>
      <c r="O282" s="17"/>
      <c r="R282" s="17"/>
      <c r="S282" s="17"/>
      <c r="T282" s="17"/>
      <c r="U282" s="17"/>
    </row>
    <row r="283" spans="1:21" ht="15.75">
      <c r="A283" s="498" t="s">
        <v>501</v>
      </c>
      <c r="B283" s="58"/>
      <c r="C283" s="58"/>
      <c r="D283" s="58"/>
      <c r="E283" s="59"/>
      <c r="F283" s="59"/>
      <c r="G283" s="59"/>
      <c r="H283" s="59"/>
      <c r="I283" s="59"/>
      <c r="J283" s="59"/>
      <c r="K283" s="59"/>
      <c r="L283" s="17"/>
      <c r="M283" s="33"/>
      <c r="N283" s="17"/>
      <c r="O283" s="17"/>
      <c r="R283" s="17"/>
      <c r="S283" s="17"/>
      <c r="T283" s="17"/>
      <c r="U283" s="17"/>
    </row>
    <row r="284" spans="1:21" ht="12.75">
      <c r="A284" s="60"/>
      <c r="B284" s="60"/>
      <c r="C284" s="60"/>
      <c r="D284" s="60"/>
      <c r="E284" s="60"/>
      <c r="F284" s="60"/>
      <c r="G284" s="60"/>
      <c r="H284" s="60"/>
      <c r="I284" s="60"/>
      <c r="J284" s="60"/>
      <c r="K284" s="60"/>
      <c r="L284" s="17"/>
      <c r="M284" s="33"/>
      <c r="N284" s="17"/>
      <c r="O284" s="17"/>
      <c r="R284" s="17"/>
      <c r="S284" s="17"/>
      <c r="T284" s="17"/>
      <c r="U284" s="17"/>
    </row>
    <row r="285" spans="1:21" ht="12.75">
      <c r="A285" s="444" t="s">
        <v>374</v>
      </c>
      <c r="B285" s="91"/>
      <c r="C285" s="92"/>
      <c r="D285" s="51"/>
      <c r="E285" s="60"/>
      <c r="F285" s="60"/>
      <c r="G285" s="60"/>
      <c r="H285" s="60"/>
      <c r="I285" s="60"/>
      <c r="J285" s="60"/>
      <c r="K285" s="610" t="s">
        <v>505</v>
      </c>
      <c r="L285" s="17"/>
      <c r="M285" s="33"/>
      <c r="N285" s="17"/>
      <c r="O285" s="17"/>
      <c r="R285" s="17"/>
      <c r="S285" s="17"/>
      <c r="T285" s="17"/>
      <c r="U285" s="17"/>
    </row>
    <row r="286" spans="1:21" ht="12.75">
      <c r="A286" s="730" t="s">
        <v>309</v>
      </c>
      <c r="B286" s="731"/>
      <c r="C286" s="731"/>
      <c r="D286" s="732" t="s">
        <v>310</v>
      </c>
      <c r="E286" s="734"/>
      <c r="F286" s="733"/>
      <c r="G286" s="537"/>
      <c r="H286" s="537"/>
      <c r="I286" s="537"/>
      <c r="J286" s="537"/>
      <c r="K286" s="549"/>
      <c r="L286" s="17"/>
      <c r="M286" s="33"/>
      <c r="N286" s="17"/>
      <c r="O286" s="17"/>
      <c r="R286" s="17"/>
      <c r="S286" s="17"/>
      <c r="T286" s="17"/>
      <c r="U286" s="17"/>
    </row>
    <row r="287" spans="1:21" ht="12.75">
      <c r="A287" s="458"/>
      <c r="B287" s="448" t="s">
        <v>311</v>
      </c>
      <c r="C287" s="448">
        <v>610</v>
      </c>
      <c r="D287" s="468" t="s">
        <v>312</v>
      </c>
      <c r="E287" s="762">
        <v>192216.25</v>
      </c>
      <c r="F287" s="762">
        <v>219755.52</v>
      </c>
      <c r="G287" s="763">
        <v>218485</v>
      </c>
      <c r="H287" s="763">
        <v>215609</v>
      </c>
      <c r="I287" s="763">
        <v>238631</v>
      </c>
      <c r="J287" s="763">
        <v>238631</v>
      </c>
      <c r="K287" s="764">
        <v>238631</v>
      </c>
      <c r="L287" s="17"/>
      <c r="M287" s="33"/>
      <c r="N287" s="17"/>
      <c r="O287" s="17"/>
      <c r="R287" s="17"/>
      <c r="S287" s="17"/>
      <c r="T287" s="17"/>
      <c r="U287" s="17"/>
    </row>
    <row r="288" spans="1:21" ht="12.75">
      <c r="A288" s="458"/>
      <c r="B288" s="448" t="s">
        <v>311</v>
      </c>
      <c r="C288" s="448">
        <v>620</v>
      </c>
      <c r="D288" s="468" t="s">
        <v>30</v>
      </c>
      <c r="E288" s="762">
        <v>71206.79</v>
      </c>
      <c r="F288" s="762">
        <v>83758.64</v>
      </c>
      <c r="G288" s="763">
        <v>86946</v>
      </c>
      <c r="H288" s="763">
        <v>90946</v>
      </c>
      <c r="I288" s="763">
        <v>90436</v>
      </c>
      <c r="J288" s="763">
        <v>83436</v>
      </c>
      <c r="K288" s="764">
        <v>83436</v>
      </c>
      <c r="L288" s="17"/>
      <c r="M288" s="33"/>
      <c r="N288" s="17"/>
      <c r="O288" s="17"/>
      <c r="R288" s="17"/>
      <c r="S288" s="17"/>
      <c r="T288" s="17"/>
      <c r="U288" s="17"/>
    </row>
    <row r="289" spans="1:21" ht="12.75">
      <c r="A289" s="458"/>
      <c r="B289" s="448" t="s">
        <v>311</v>
      </c>
      <c r="C289" s="446">
        <v>630</v>
      </c>
      <c r="D289" s="469" t="s">
        <v>71</v>
      </c>
      <c r="E289" s="455">
        <v>45118.18</v>
      </c>
      <c r="F289" s="455">
        <v>42162.5</v>
      </c>
      <c r="G289" s="456">
        <v>114362</v>
      </c>
      <c r="H289" s="456">
        <v>114362</v>
      </c>
      <c r="I289" s="456">
        <v>102132</v>
      </c>
      <c r="J289" s="456">
        <v>45632</v>
      </c>
      <c r="K289" s="456">
        <v>45632</v>
      </c>
      <c r="L289" s="17"/>
      <c r="M289" s="33"/>
      <c r="N289" s="17"/>
      <c r="O289" s="17"/>
      <c r="R289" s="17"/>
      <c r="S289" s="17"/>
      <c r="T289" s="17"/>
      <c r="U289" s="17"/>
    </row>
    <row r="290" spans="1:11" ht="12.75">
      <c r="A290" s="458"/>
      <c r="B290" s="448" t="s">
        <v>311</v>
      </c>
      <c r="C290" s="446">
        <v>640</v>
      </c>
      <c r="D290" s="469" t="s">
        <v>313</v>
      </c>
      <c r="E290" s="762">
        <v>3026.12</v>
      </c>
      <c r="F290" s="762">
        <v>4654.36</v>
      </c>
      <c r="G290" s="763">
        <v>100</v>
      </c>
      <c r="H290" s="763">
        <v>2327</v>
      </c>
      <c r="I290" s="763">
        <v>2160</v>
      </c>
      <c r="J290" s="763">
        <v>100</v>
      </c>
      <c r="K290" s="763">
        <v>100</v>
      </c>
    </row>
    <row r="291" spans="1:11" ht="12.75">
      <c r="A291" s="696"/>
      <c r="B291" s="677"/>
      <c r="C291" s="689"/>
      <c r="D291" s="697" t="s">
        <v>26</v>
      </c>
      <c r="E291" s="359">
        <f aca="true" t="shared" si="67" ref="E291:K291">SUM(E287:E290)</f>
        <v>311567.33999999997</v>
      </c>
      <c r="F291" s="445">
        <f>SUM(F287:F290)</f>
        <v>350331.01999999996</v>
      </c>
      <c r="G291" s="353">
        <f t="shared" si="67"/>
        <v>419893</v>
      </c>
      <c r="H291" s="353">
        <f t="shared" si="67"/>
        <v>423244</v>
      </c>
      <c r="I291" s="353">
        <f t="shared" si="67"/>
        <v>433359</v>
      </c>
      <c r="J291" s="353">
        <f t="shared" si="67"/>
        <v>367799</v>
      </c>
      <c r="K291" s="459">
        <f t="shared" si="67"/>
        <v>367799</v>
      </c>
    </row>
    <row r="292" spans="1:11" ht="12.75">
      <c r="A292" s="457" t="s">
        <v>309</v>
      </c>
      <c r="B292" s="711"/>
      <c r="C292" s="446"/>
      <c r="D292" s="712" t="s">
        <v>314</v>
      </c>
      <c r="E292" s="367"/>
      <c r="F292" s="427"/>
      <c r="G292" s="366"/>
      <c r="H292" s="366"/>
      <c r="I292" s="366"/>
      <c r="J292" s="366"/>
      <c r="K292" s="404"/>
    </row>
    <row r="293" spans="1:11" ht="12.75">
      <c r="A293" s="458"/>
      <c r="B293" s="448" t="s">
        <v>315</v>
      </c>
      <c r="C293" s="448">
        <v>610</v>
      </c>
      <c r="D293" s="468" t="s">
        <v>312</v>
      </c>
      <c r="E293" s="762">
        <v>218795.39</v>
      </c>
      <c r="F293" s="762">
        <v>256431.88</v>
      </c>
      <c r="G293" s="763">
        <v>281325</v>
      </c>
      <c r="H293" s="763">
        <v>304925</v>
      </c>
      <c r="I293" s="763">
        <v>296822</v>
      </c>
      <c r="J293" s="763">
        <v>264649</v>
      </c>
      <c r="K293" s="764">
        <v>264649</v>
      </c>
    </row>
    <row r="294" spans="1:11" ht="12.75">
      <c r="A294" s="458"/>
      <c r="B294" s="448" t="s">
        <v>315</v>
      </c>
      <c r="C294" s="448">
        <v>620</v>
      </c>
      <c r="D294" s="468" t="s">
        <v>30</v>
      </c>
      <c r="E294" s="762">
        <v>84757.52</v>
      </c>
      <c r="F294" s="762">
        <v>94569.93</v>
      </c>
      <c r="G294" s="763">
        <v>98358</v>
      </c>
      <c r="H294" s="763">
        <v>102711</v>
      </c>
      <c r="I294" s="763">
        <v>103774</v>
      </c>
      <c r="J294" s="763">
        <v>97947</v>
      </c>
      <c r="K294" s="764">
        <v>97947</v>
      </c>
    </row>
    <row r="295" spans="1:11" ht="12.75">
      <c r="A295" s="458"/>
      <c r="B295" s="448" t="s">
        <v>315</v>
      </c>
      <c r="C295" s="446">
        <v>630</v>
      </c>
      <c r="D295" s="469" t="s">
        <v>71</v>
      </c>
      <c r="E295" s="767">
        <v>54196.63</v>
      </c>
      <c r="F295" s="767">
        <v>51434.14</v>
      </c>
      <c r="G295" s="766">
        <v>52488</v>
      </c>
      <c r="H295" s="766">
        <v>54301</v>
      </c>
      <c r="I295" s="766">
        <v>53569</v>
      </c>
      <c r="J295" s="766">
        <v>53569</v>
      </c>
      <c r="K295" s="766">
        <v>53569</v>
      </c>
    </row>
    <row r="296" spans="1:11" ht="12.75">
      <c r="A296" s="458"/>
      <c r="B296" s="448" t="s">
        <v>315</v>
      </c>
      <c r="C296" s="446">
        <v>640</v>
      </c>
      <c r="D296" s="469" t="s">
        <v>313</v>
      </c>
      <c r="E296" s="762">
        <v>13876.48</v>
      </c>
      <c r="F296" s="762">
        <v>38.5</v>
      </c>
      <c r="G296" s="763">
        <v>100</v>
      </c>
      <c r="H296" s="763">
        <v>500</v>
      </c>
      <c r="I296" s="763">
        <v>100</v>
      </c>
      <c r="J296" s="763">
        <v>100</v>
      </c>
      <c r="K296" s="764">
        <v>100</v>
      </c>
    </row>
    <row r="297" spans="1:11" ht="12.75">
      <c r="A297" s="696"/>
      <c r="B297" s="677"/>
      <c r="C297" s="689"/>
      <c r="D297" s="697" t="s">
        <v>26</v>
      </c>
      <c r="E297" s="359">
        <f aca="true" t="shared" si="68" ref="E297:K297">SUM(E293:E296)</f>
        <v>371626.02</v>
      </c>
      <c r="F297" s="445">
        <f>SUM(F293:F296)</f>
        <v>402474.45</v>
      </c>
      <c r="G297" s="353">
        <f t="shared" si="68"/>
        <v>432271</v>
      </c>
      <c r="H297" s="353">
        <f t="shared" si="68"/>
        <v>462437</v>
      </c>
      <c r="I297" s="353">
        <f t="shared" si="68"/>
        <v>454265</v>
      </c>
      <c r="J297" s="353">
        <f t="shared" si="68"/>
        <v>416265</v>
      </c>
      <c r="K297" s="459">
        <f t="shared" si="68"/>
        <v>416265</v>
      </c>
    </row>
    <row r="298" spans="1:11" ht="12.75">
      <c r="A298" s="688"/>
      <c r="B298" s="687"/>
      <c r="C298" s="687"/>
      <c r="D298" s="710" t="s">
        <v>316</v>
      </c>
      <c r="E298" s="359">
        <f aca="true" t="shared" si="69" ref="E298:K298">E297+E291</f>
        <v>683193.36</v>
      </c>
      <c r="F298" s="445">
        <f>F297+F291</f>
        <v>752805.47</v>
      </c>
      <c r="G298" s="353">
        <f t="shared" si="69"/>
        <v>852164</v>
      </c>
      <c r="H298" s="353">
        <f t="shared" si="69"/>
        <v>885681</v>
      </c>
      <c r="I298" s="353">
        <f t="shared" si="69"/>
        <v>887624</v>
      </c>
      <c r="J298" s="353">
        <f t="shared" si="69"/>
        <v>784064</v>
      </c>
      <c r="K298" s="459">
        <f t="shared" si="69"/>
        <v>784064</v>
      </c>
    </row>
    <row r="299" spans="1:11" ht="12.75">
      <c r="A299" s="457" t="s">
        <v>317</v>
      </c>
      <c r="B299" s="448"/>
      <c r="C299" s="448"/>
      <c r="D299" s="470" t="s">
        <v>318</v>
      </c>
      <c r="E299" s="367"/>
      <c r="F299" s="427"/>
      <c r="G299" s="366"/>
      <c r="H299" s="366"/>
      <c r="I299" s="366"/>
      <c r="J299" s="366"/>
      <c r="K299" s="404"/>
    </row>
    <row r="300" spans="1:11" ht="12.75">
      <c r="A300" s="458"/>
      <c r="B300" s="448" t="s">
        <v>319</v>
      </c>
      <c r="C300" s="448">
        <v>610</v>
      </c>
      <c r="D300" s="468" t="s">
        <v>312</v>
      </c>
      <c r="E300" s="768">
        <v>62945.92</v>
      </c>
      <c r="F300" s="768">
        <v>71323.54</v>
      </c>
      <c r="G300" s="769">
        <v>81196</v>
      </c>
      <c r="H300" s="769">
        <v>78796</v>
      </c>
      <c r="I300" s="769">
        <v>88886</v>
      </c>
      <c r="J300" s="769">
        <v>88886</v>
      </c>
      <c r="K300" s="769">
        <v>88886</v>
      </c>
    </row>
    <row r="301" spans="1:11" ht="12.75">
      <c r="A301" s="458"/>
      <c r="B301" s="448" t="s">
        <v>319</v>
      </c>
      <c r="C301" s="448">
        <v>620</v>
      </c>
      <c r="D301" s="468" t="s">
        <v>30</v>
      </c>
      <c r="E301" s="768">
        <v>24781.42</v>
      </c>
      <c r="F301" s="768">
        <v>27330.62</v>
      </c>
      <c r="G301" s="769">
        <v>28428</v>
      </c>
      <c r="H301" s="769">
        <v>27728</v>
      </c>
      <c r="I301" s="769">
        <v>31113</v>
      </c>
      <c r="J301" s="769">
        <v>31113</v>
      </c>
      <c r="K301" s="769">
        <v>31113</v>
      </c>
    </row>
    <row r="302" spans="1:11" ht="12.75">
      <c r="A302" s="458"/>
      <c r="B302" s="448" t="s">
        <v>319</v>
      </c>
      <c r="C302" s="448">
        <v>630</v>
      </c>
      <c r="D302" s="468" t="s">
        <v>71</v>
      </c>
      <c r="E302" s="767">
        <v>8434.28</v>
      </c>
      <c r="F302" s="767">
        <v>14670.81</v>
      </c>
      <c r="G302" s="766">
        <v>10500</v>
      </c>
      <c r="H302" s="766">
        <v>10500</v>
      </c>
      <c r="I302" s="766">
        <v>9500</v>
      </c>
      <c r="J302" s="766">
        <v>9500</v>
      </c>
      <c r="K302" s="770">
        <v>9500</v>
      </c>
    </row>
    <row r="303" spans="1:11" ht="12.75">
      <c r="A303" s="458"/>
      <c r="B303" s="448" t="s">
        <v>319</v>
      </c>
      <c r="C303" s="448">
        <v>640</v>
      </c>
      <c r="D303" s="468" t="s">
        <v>320</v>
      </c>
      <c r="E303" s="762">
        <v>2657.68</v>
      </c>
      <c r="F303" s="762">
        <v>2798.03</v>
      </c>
      <c r="G303" s="763">
        <v>100</v>
      </c>
      <c r="H303" s="763">
        <v>500</v>
      </c>
      <c r="I303" s="763">
        <v>100</v>
      </c>
      <c r="J303" s="763">
        <v>100</v>
      </c>
      <c r="K303" s="764">
        <v>100</v>
      </c>
    </row>
    <row r="304" spans="1:11" ht="12.75">
      <c r="A304" s="688"/>
      <c r="B304" s="687"/>
      <c r="C304" s="687"/>
      <c r="D304" s="710" t="s">
        <v>321</v>
      </c>
      <c r="E304" s="379">
        <f aca="true" t="shared" si="70" ref="E304:K304">SUM(E300:E303)</f>
        <v>98819.29999999999</v>
      </c>
      <c r="F304" s="431">
        <f>SUM(F300:F303)</f>
        <v>116122.99999999999</v>
      </c>
      <c r="G304" s="380">
        <f t="shared" si="70"/>
        <v>120224</v>
      </c>
      <c r="H304" s="380">
        <f t="shared" si="70"/>
        <v>117524</v>
      </c>
      <c r="I304" s="380">
        <f t="shared" si="70"/>
        <v>129599</v>
      </c>
      <c r="J304" s="380">
        <f t="shared" si="70"/>
        <v>129599</v>
      </c>
      <c r="K304" s="413">
        <f t="shared" si="70"/>
        <v>129599</v>
      </c>
    </row>
    <row r="305" spans="1:11" ht="12.75">
      <c r="A305" s="457" t="s">
        <v>322</v>
      </c>
      <c r="B305" s="448"/>
      <c r="C305" s="448"/>
      <c r="D305" s="470" t="s">
        <v>323</v>
      </c>
      <c r="E305" s="367"/>
      <c r="F305" s="427"/>
      <c r="G305" s="366"/>
      <c r="H305" s="366"/>
      <c r="I305" s="366"/>
      <c r="J305" s="366"/>
      <c r="K305" s="404"/>
    </row>
    <row r="306" spans="1:11" ht="12.75">
      <c r="A306" s="458"/>
      <c r="B306" s="448" t="s">
        <v>324</v>
      </c>
      <c r="C306" s="448">
        <v>610</v>
      </c>
      <c r="D306" s="468" t="s">
        <v>312</v>
      </c>
      <c r="E306" s="762">
        <v>24238</v>
      </c>
      <c r="F306" s="762">
        <v>42450.93</v>
      </c>
      <c r="G306" s="763">
        <v>60048</v>
      </c>
      <c r="H306" s="763">
        <v>55748</v>
      </c>
      <c r="I306" s="763">
        <v>56214</v>
      </c>
      <c r="J306" s="763">
        <v>56216</v>
      </c>
      <c r="K306" s="763">
        <v>56216</v>
      </c>
    </row>
    <row r="307" spans="1:11" ht="12.75">
      <c r="A307" s="458"/>
      <c r="B307" s="448" t="s">
        <v>324</v>
      </c>
      <c r="C307" s="448">
        <v>620</v>
      </c>
      <c r="D307" s="468" t="s">
        <v>30</v>
      </c>
      <c r="E307" s="762">
        <v>9907</v>
      </c>
      <c r="F307" s="762">
        <v>10739.47</v>
      </c>
      <c r="G307" s="763">
        <v>20978</v>
      </c>
      <c r="H307" s="763">
        <v>19278</v>
      </c>
      <c r="I307" s="763">
        <v>19683</v>
      </c>
      <c r="J307" s="763">
        <v>19683</v>
      </c>
      <c r="K307" s="763">
        <v>19683</v>
      </c>
    </row>
    <row r="308" spans="1:11" ht="12.75">
      <c r="A308" s="458"/>
      <c r="B308" s="448" t="s">
        <v>324</v>
      </c>
      <c r="C308" s="446">
        <v>630</v>
      </c>
      <c r="D308" s="469" t="s">
        <v>71</v>
      </c>
      <c r="E308" s="767">
        <v>41378.41</v>
      </c>
      <c r="F308" s="767">
        <v>49801.17</v>
      </c>
      <c r="G308" s="766">
        <v>91400</v>
      </c>
      <c r="H308" s="766">
        <v>96365</v>
      </c>
      <c r="I308" s="766">
        <v>97900</v>
      </c>
      <c r="J308" s="766">
        <v>97900</v>
      </c>
      <c r="K308" s="766">
        <v>97900</v>
      </c>
    </row>
    <row r="309" spans="1:11" ht="12.75">
      <c r="A309" s="458"/>
      <c r="B309" s="448" t="s">
        <v>325</v>
      </c>
      <c r="C309" s="446">
        <v>640</v>
      </c>
      <c r="D309" s="468" t="s">
        <v>320</v>
      </c>
      <c r="E309" s="762">
        <v>1727.46</v>
      </c>
      <c r="F309" s="762">
        <v>206.82</v>
      </c>
      <c r="G309" s="763">
        <v>3000</v>
      </c>
      <c r="H309" s="763">
        <v>3000</v>
      </c>
      <c r="I309" s="763">
        <v>4150</v>
      </c>
      <c r="J309" s="763">
        <v>100</v>
      </c>
      <c r="K309" s="764">
        <v>100</v>
      </c>
    </row>
    <row r="310" spans="1:11" ht="12.75">
      <c r="A310" s="696"/>
      <c r="B310" s="677"/>
      <c r="C310" s="689"/>
      <c r="D310" s="697" t="s">
        <v>26</v>
      </c>
      <c r="E310" s="359">
        <f aca="true" t="shared" si="71" ref="E310:K310">SUM(E306:E309)</f>
        <v>77250.87000000001</v>
      </c>
      <c r="F310" s="445">
        <f>SUM(F306:F309)</f>
        <v>103198.39000000001</v>
      </c>
      <c r="G310" s="353">
        <f t="shared" si="71"/>
        <v>175426</v>
      </c>
      <c r="H310" s="353">
        <f t="shared" si="71"/>
        <v>174391</v>
      </c>
      <c r="I310" s="353">
        <f t="shared" si="71"/>
        <v>177947</v>
      </c>
      <c r="J310" s="353">
        <f t="shared" si="71"/>
        <v>173899</v>
      </c>
      <c r="K310" s="459">
        <f t="shared" si="71"/>
        <v>173899</v>
      </c>
    </row>
    <row r="311" spans="1:11" ht="12.75">
      <c r="A311" s="457" t="s">
        <v>322</v>
      </c>
      <c r="B311" s="448"/>
      <c r="C311" s="446"/>
      <c r="D311" s="470" t="s">
        <v>326</v>
      </c>
      <c r="E311" s="449"/>
      <c r="F311" s="465"/>
      <c r="G311" s="450"/>
      <c r="H311" s="450"/>
      <c r="I311" s="450"/>
      <c r="J311" s="450"/>
      <c r="K311" s="460"/>
    </row>
    <row r="312" spans="1:11" ht="12.75">
      <c r="A312" s="458"/>
      <c r="B312" s="448" t="s">
        <v>327</v>
      </c>
      <c r="C312" s="448">
        <v>610</v>
      </c>
      <c r="D312" s="468" t="s">
        <v>312</v>
      </c>
      <c r="E312" s="367">
        <v>18478.62</v>
      </c>
      <c r="F312" s="427">
        <v>11469.76</v>
      </c>
      <c r="G312" s="366"/>
      <c r="H312" s="366"/>
      <c r="I312" s="366"/>
      <c r="J312" s="366"/>
      <c r="K312" s="404"/>
    </row>
    <row r="313" spans="1:11" ht="12.75">
      <c r="A313" s="458"/>
      <c r="B313" s="448" t="s">
        <v>327</v>
      </c>
      <c r="C313" s="448">
        <v>620</v>
      </c>
      <c r="D313" s="468" t="s">
        <v>30</v>
      </c>
      <c r="E313" s="367">
        <v>5637.16</v>
      </c>
      <c r="F313" s="427">
        <v>8228.06</v>
      </c>
      <c r="G313" s="366"/>
      <c r="H313" s="366"/>
      <c r="I313" s="366"/>
      <c r="J313" s="366"/>
      <c r="K313" s="404"/>
    </row>
    <row r="314" spans="1:11" ht="12.75">
      <c r="A314" s="458"/>
      <c r="B314" s="448" t="s">
        <v>327</v>
      </c>
      <c r="C314" s="446">
        <v>630</v>
      </c>
      <c r="D314" s="469" t="s">
        <v>71</v>
      </c>
      <c r="E314" s="365">
        <v>30840.65</v>
      </c>
      <c r="F314" s="426">
        <v>35017.8</v>
      </c>
      <c r="G314" s="451"/>
      <c r="H314" s="451"/>
      <c r="I314" s="451"/>
      <c r="J314" s="451"/>
      <c r="K314" s="461"/>
    </row>
    <row r="315" spans="1:11" ht="12.75">
      <c r="A315" s="458"/>
      <c r="B315" s="448" t="s">
        <v>327</v>
      </c>
      <c r="C315" s="446">
        <v>640</v>
      </c>
      <c r="D315" s="469" t="s">
        <v>328</v>
      </c>
      <c r="E315" s="365">
        <v>52.8</v>
      </c>
      <c r="F315" s="426">
        <v>25.73</v>
      </c>
      <c r="G315" s="451"/>
      <c r="H315" s="451"/>
      <c r="I315" s="451"/>
      <c r="J315" s="451"/>
      <c r="K315" s="461"/>
    </row>
    <row r="316" spans="1:11" ht="12.75">
      <c r="A316" s="696"/>
      <c r="B316" s="677"/>
      <c r="C316" s="689"/>
      <c r="D316" s="697" t="s">
        <v>523</v>
      </c>
      <c r="E316" s="359">
        <f>SUM(E312:E315)</f>
        <v>55009.23</v>
      </c>
      <c r="F316" s="445">
        <f>SUM(F312:F315)</f>
        <v>54741.350000000006</v>
      </c>
      <c r="G316" s="353">
        <f>SUM(G312:G315)</f>
        <v>0</v>
      </c>
      <c r="H316" s="353">
        <f>SUM(H312:H315)</f>
        <v>0</v>
      </c>
      <c r="I316" s="353"/>
      <c r="J316" s="353"/>
      <c r="K316" s="459"/>
    </row>
    <row r="317" spans="1:11" ht="12.75">
      <c r="A317" s="688"/>
      <c r="B317" s="687"/>
      <c r="C317" s="687"/>
      <c r="D317" s="710" t="s">
        <v>502</v>
      </c>
      <c r="E317" s="359">
        <f aca="true" t="shared" si="72" ref="E317:K317">E316+E310</f>
        <v>132260.1</v>
      </c>
      <c r="F317" s="445">
        <f>F316+F310</f>
        <v>157939.74000000002</v>
      </c>
      <c r="G317" s="353">
        <f t="shared" si="72"/>
        <v>175426</v>
      </c>
      <c r="H317" s="353">
        <f t="shared" si="72"/>
        <v>174391</v>
      </c>
      <c r="I317" s="353">
        <f t="shared" si="72"/>
        <v>177947</v>
      </c>
      <c r="J317" s="353">
        <f t="shared" si="72"/>
        <v>173899</v>
      </c>
      <c r="K317" s="459">
        <f t="shared" si="72"/>
        <v>173899</v>
      </c>
    </row>
    <row r="318" spans="1:11" ht="12.75">
      <c r="A318" s="462" t="s">
        <v>185</v>
      </c>
      <c r="B318" s="452"/>
      <c r="C318" s="447"/>
      <c r="D318" s="575" t="s">
        <v>186</v>
      </c>
      <c r="E318" s="449"/>
      <c r="F318" s="465"/>
      <c r="G318" s="450"/>
      <c r="H318" s="450"/>
      <c r="I318" s="450"/>
      <c r="J318" s="450"/>
      <c r="K318" s="460"/>
    </row>
    <row r="319" spans="1:11" ht="12.75">
      <c r="A319" s="458"/>
      <c r="B319" s="446"/>
      <c r="C319" s="446"/>
      <c r="D319" s="471" t="s">
        <v>329</v>
      </c>
      <c r="E319" s="367"/>
      <c r="F319" s="427"/>
      <c r="G319" s="366"/>
      <c r="H319" s="366"/>
      <c r="I319" s="366"/>
      <c r="J319" s="366"/>
      <c r="K319" s="404"/>
    </row>
    <row r="320" spans="1:11" ht="12.75">
      <c r="A320" s="458"/>
      <c r="B320" s="448" t="s">
        <v>311</v>
      </c>
      <c r="C320" s="446">
        <v>640</v>
      </c>
      <c r="D320" s="472" t="s">
        <v>330</v>
      </c>
      <c r="E320" s="453">
        <v>230.8</v>
      </c>
      <c r="F320" s="466">
        <v>233</v>
      </c>
      <c r="G320" s="454">
        <v>600</v>
      </c>
      <c r="H320" s="454">
        <v>600</v>
      </c>
      <c r="I320" s="454">
        <v>600</v>
      </c>
      <c r="J320" s="454">
        <v>600</v>
      </c>
      <c r="K320" s="463">
        <v>600</v>
      </c>
    </row>
    <row r="321" spans="1:11" ht="12.75">
      <c r="A321" s="458"/>
      <c r="B321" s="448" t="s">
        <v>311</v>
      </c>
      <c r="C321" s="446">
        <v>640</v>
      </c>
      <c r="D321" s="472" t="s">
        <v>331</v>
      </c>
      <c r="E321" s="455">
        <v>108.2</v>
      </c>
      <c r="F321" s="467">
        <v>53.2</v>
      </c>
      <c r="G321" s="456"/>
      <c r="H321" s="456">
        <v>3</v>
      </c>
      <c r="I321" s="456"/>
      <c r="J321" s="456"/>
      <c r="K321" s="464"/>
    </row>
    <row r="322" spans="1:11" ht="12.75">
      <c r="A322" s="458"/>
      <c r="B322" s="448" t="s">
        <v>332</v>
      </c>
      <c r="C322" s="446">
        <v>640</v>
      </c>
      <c r="D322" s="471" t="s">
        <v>333</v>
      </c>
      <c r="E322" s="453">
        <v>116.2</v>
      </c>
      <c r="F322" s="466">
        <v>33.2</v>
      </c>
      <c r="G322" s="454">
        <v>500</v>
      </c>
      <c r="H322" s="454">
        <v>500</v>
      </c>
      <c r="I322" s="454">
        <v>500</v>
      </c>
      <c r="J322" s="454">
        <v>500</v>
      </c>
      <c r="K322" s="463">
        <v>500</v>
      </c>
    </row>
    <row r="323" spans="1:11" ht="12.75">
      <c r="A323" s="708"/>
      <c r="B323" s="706"/>
      <c r="C323" s="706"/>
      <c r="D323" s="704" t="s">
        <v>26</v>
      </c>
      <c r="E323" s="474">
        <f aca="true" t="shared" si="73" ref="E323:K323">SUM(E320:E322)</f>
        <v>455.2</v>
      </c>
      <c r="F323" s="473">
        <f>SUM(F320:F322)</f>
        <v>319.4</v>
      </c>
      <c r="G323" s="475">
        <f t="shared" si="73"/>
        <v>1100</v>
      </c>
      <c r="H323" s="475">
        <f t="shared" si="73"/>
        <v>1103</v>
      </c>
      <c r="I323" s="475">
        <f t="shared" si="73"/>
        <v>1100</v>
      </c>
      <c r="J323" s="475">
        <f t="shared" si="73"/>
        <v>1100</v>
      </c>
      <c r="K323" s="476">
        <f t="shared" si="73"/>
        <v>1100</v>
      </c>
    </row>
    <row r="324" spans="1:11" ht="12.75">
      <c r="A324" s="709"/>
      <c r="B324" s="707"/>
      <c r="C324" s="707"/>
      <c r="D324" s="705" t="s">
        <v>334</v>
      </c>
      <c r="E324" s="478">
        <f aca="true" t="shared" si="74" ref="E324:K324">E323+E317+E304+E298</f>
        <v>914727.96</v>
      </c>
      <c r="F324" s="477">
        <f>F323+F317+F304+F298</f>
        <v>1027187.61</v>
      </c>
      <c r="G324" s="356">
        <f t="shared" si="74"/>
        <v>1148914</v>
      </c>
      <c r="H324" s="356">
        <f t="shared" si="74"/>
        <v>1178699</v>
      </c>
      <c r="I324" s="356">
        <f t="shared" si="74"/>
        <v>1196270</v>
      </c>
      <c r="J324" s="356">
        <f t="shared" si="74"/>
        <v>1088662</v>
      </c>
      <c r="K324" s="357">
        <f t="shared" si="74"/>
        <v>1088662</v>
      </c>
    </row>
    <row r="325" spans="1:11" ht="12.75">
      <c r="A325" s="62"/>
      <c r="B325" s="63"/>
      <c r="C325" s="63"/>
      <c r="D325" s="64"/>
      <c r="E325" s="65"/>
      <c r="F325" s="65"/>
      <c r="G325" s="66"/>
      <c r="H325" s="66"/>
      <c r="I325" s="66"/>
      <c r="J325" s="66"/>
      <c r="K325" s="66"/>
    </row>
    <row r="326" spans="1:11" ht="12.75">
      <c r="A326" s="62"/>
      <c r="B326" s="63"/>
      <c r="C326" s="63"/>
      <c r="D326" s="64"/>
      <c r="E326" s="65"/>
      <c r="F326" s="65"/>
      <c r="G326" s="66"/>
      <c r="H326" s="66"/>
      <c r="I326" s="66"/>
      <c r="J326" s="66"/>
      <c r="K326" s="66"/>
    </row>
    <row r="327" spans="1:11" ht="15.75">
      <c r="A327" s="499" t="s">
        <v>402</v>
      </c>
      <c r="B327" s="59"/>
      <c r="C327" s="54"/>
      <c r="D327" s="54"/>
      <c r="E327" s="59"/>
      <c r="F327" s="54"/>
      <c r="G327" s="59"/>
      <c r="H327" s="67"/>
      <c r="I327" s="59"/>
      <c r="J327" s="59"/>
      <c r="K327" s="59"/>
    </row>
    <row r="328" spans="1:11" ht="12.75">
      <c r="A328" s="68"/>
      <c r="B328" s="69"/>
      <c r="C328" s="70"/>
      <c r="D328" s="70"/>
      <c r="E328" s="70"/>
      <c r="F328" s="70"/>
      <c r="G328" s="70"/>
      <c r="H328" s="71"/>
      <c r="I328" s="70"/>
      <c r="J328" s="70"/>
      <c r="K328" s="70"/>
    </row>
    <row r="329" spans="1:11" ht="12.75">
      <c r="A329" s="444" t="s">
        <v>374</v>
      </c>
      <c r="B329" s="91"/>
      <c r="C329" s="93"/>
      <c r="D329" s="68"/>
      <c r="E329" s="55"/>
      <c r="F329" s="68"/>
      <c r="G329" s="55"/>
      <c r="H329" s="56"/>
      <c r="I329" s="55"/>
      <c r="J329" s="55"/>
      <c r="K329" s="610" t="s">
        <v>505</v>
      </c>
    </row>
    <row r="330" spans="1:23" s="541" customFormat="1" ht="12.75">
      <c r="A330" s="560" t="s">
        <v>335</v>
      </c>
      <c r="B330" s="392"/>
      <c r="C330" s="392"/>
      <c r="D330" s="573" t="s">
        <v>336</v>
      </c>
      <c r="E330" s="562"/>
      <c r="F330" s="561"/>
      <c r="G330" s="563"/>
      <c r="H330" s="564"/>
      <c r="I330" s="563"/>
      <c r="J330" s="563"/>
      <c r="K330" s="565"/>
      <c r="L330" s="34"/>
      <c r="M330" s="42"/>
      <c r="N330" s="34"/>
      <c r="O330" s="34"/>
      <c r="P330" s="540"/>
      <c r="Q330" s="540"/>
      <c r="R330" s="540"/>
      <c r="S330" s="540"/>
      <c r="T330" s="540"/>
      <c r="U330" s="540"/>
      <c r="V330" s="540"/>
      <c r="W330" s="540"/>
    </row>
    <row r="331" spans="1:11" ht="12.75">
      <c r="A331" s="512"/>
      <c r="B331" s="351" t="s">
        <v>337</v>
      </c>
      <c r="C331" s="375">
        <v>610</v>
      </c>
      <c r="D331" s="442" t="s">
        <v>312</v>
      </c>
      <c r="E331" s="367">
        <v>224491.62</v>
      </c>
      <c r="F331" s="762">
        <v>239900.8</v>
      </c>
      <c r="G331" s="772">
        <v>263191</v>
      </c>
      <c r="H331" s="763">
        <v>262191</v>
      </c>
      <c r="I331" s="763">
        <v>291251</v>
      </c>
      <c r="J331" s="773">
        <v>317639</v>
      </c>
      <c r="K331" s="776">
        <v>317639</v>
      </c>
    </row>
    <row r="332" spans="1:11" ht="12.75">
      <c r="A332" s="512"/>
      <c r="B332" s="351" t="s">
        <v>337</v>
      </c>
      <c r="C332" s="375">
        <v>620</v>
      </c>
      <c r="D332" s="442" t="s">
        <v>30</v>
      </c>
      <c r="E332" s="367">
        <v>82648.87</v>
      </c>
      <c r="F332" s="762">
        <v>92672.84</v>
      </c>
      <c r="G332" s="772">
        <v>91985</v>
      </c>
      <c r="H332" s="763">
        <v>91985</v>
      </c>
      <c r="I332" s="763">
        <v>101813</v>
      </c>
      <c r="J332" s="773">
        <v>110743</v>
      </c>
      <c r="K332" s="776">
        <v>110743</v>
      </c>
    </row>
    <row r="333" spans="1:11" ht="12.75">
      <c r="A333" s="512"/>
      <c r="B333" s="351" t="s">
        <v>337</v>
      </c>
      <c r="C333" s="375">
        <v>630</v>
      </c>
      <c r="D333" s="442" t="s">
        <v>71</v>
      </c>
      <c r="E333" s="367">
        <v>45184.2</v>
      </c>
      <c r="F333" s="767">
        <v>84396.2</v>
      </c>
      <c r="G333" s="772">
        <v>44132</v>
      </c>
      <c r="H333" s="766">
        <v>71186</v>
      </c>
      <c r="I333" s="766">
        <v>43332</v>
      </c>
      <c r="J333" s="774">
        <v>55692</v>
      </c>
      <c r="K333" s="776">
        <v>55692</v>
      </c>
    </row>
    <row r="334" spans="1:11" ht="12.75">
      <c r="A334" s="512"/>
      <c r="B334" s="351" t="s">
        <v>337</v>
      </c>
      <c r="C334" s="351">
        <v>640</v>
      </c>
      <c r="D334" s="438" t="s">
        <v>313</v>
      </c>
      <c r="E334" s="367">
        <v>1058.39</v>
      </c>
      <c r="F334" s="762">
        <v>2481</v>
      </c>
      <c r="G334" s="771">
        <v>0</v>
      </c>
      <c r="H334" s="763">
        <v>1000</v>
      </c>
      <c r="I334" s="763">
        <v>0</v>
      </c>
      <c r="J334" s="773">
        <v>0</v>
      </c>
      <c r="K334" s="775">
        <v>0</v>
      </c>
    </row>
    <row r="335" spans="1:23" s="541" customFormat="1" ht="12.75">
      <c r="A335" s="700"/>
      <c r="B335" s="699"/>
      <c r="C335" s="674"/>
      <c r="D335" s="697" t="s">
        <v>372</v>
      </c>
      <c r="E335" s="359">
        <f aca="true" t="shared" si="75" ref="E335:K335">SUM(E331:E334)</f>
        <v>353383.08</v>
      </c>
      <c r="F335" s="445">
        <f>SUM(F331:F334)</f>
        <v>419450.84</v>
      </c>
      <c r="G335" s="353">
        <f t="shared" si="75"/>
        <v>399308</v>
      </c>
      <c r="H335" s="353">
        <f t="shared" si="75"/>
        <v>426362</v>
      </c>
      <c r="I335" s="353">
        <f t="shared" si="75"/>
        <v>436396</v>
      </c>
      <c r="J335" s="353">
        <f t="shared" si="75"/>
        <v>484074</v>
      </c>
      <c r="K335" s="459">
        <f t="shared" si="75"/>
        <v>484074</v>
      </c>
      <c r="L335" s="34"/>
      <c r="M335" s="42"/>
      <c r="N335" s="34"/>
      <c r="O335" s="34"/>
      <c r="P335" s="540"/>
      <c r="Q335" s="540"/>
      <c r="R335" s="540"/>
      <c r="S335" s="540"/>
      <c r="T335" s="540"/>
      <c r="U335" s="540"/>
      <c r="V335" s="540"/>
      <c r="W335" s="540"/>
    </row>
    <row r="336" spans="1:23" s="541" customFormat="1" ht="12.75">
      <c r="A336" s="539" t="s">
        <v>335</v>
      </c>
      <c r="B336" s="352"/>
      <c r="C336" s="352"/>
      <c r="D336" s="574" t="s">
        <v>338</v>
      </c>
      <c r="E336" s="353"/>
      <c r="F336" s="557"/>
      <c r="G336" s="558"/>
      <c r="H336" s="558"/>
      <c r="I336" s="558"/>
      <c r="J336" s="558"/>
      <c r="K336" s="559"/>
      <c r="L336" s="34"/>
      <c r="M336" s="42"/>
      <c r="N336" s="34"/>
      <c r="O336" s="34"/>
      <c r="P336" s="540"/>
      <c r="Q336" s="540"/>
      <c r="R336" s="540"/>
      <c r="S336" s="540"/>
      <c r="T336" s="540"/>
      <c r="U336" s="540"/>
      <c r="V336" s="540"/>
      <c r="W336" s="540"/>
    </row>
    <row r="337" spans="1:11" ht="12.75">
      <c r="A337" s="512"/>
      <c r="B337" s="351" t="s">
        <v>339</v>
      </c>
      <c r="C337" s="375">
        <v>610</v>
      </c>
      <c r="D337" s="442" t="s">
        <v>312</v>
      </c>
      <c r="E337" s="367">
        <v>112423.9</v>
      </c>
      <c r="F337" s="762">
        <v>128824</v>
      </c>
      <c r="G337" s="772">
        <v>123450</v>
      </c>
      <c r="H337" s="763">
        <v>148175</v>
      </c>
      <c r="I337" s="763">
        <v>138680</v>
      </c>
      <c r="J337" s="763">
        <v>117700</v>
      </c>
      <c r="K337" s="764">
        <v>117700</v>
      </c>
    </row>
    <row r="338" spans="1:11" ht="12.75">
      <c r="A338" s="512"/>
      <c r="B338" s="351" t="s">
        <v>339</v>
      </c>
      <c r="C338" s="375">
        <v>620</v>
      </c>
      <c r="D338" s="442" t="s">
        <v>30</v>
      </c>
      <c r="E338" s="367">
        <v>41121.06</v>
      </c>
      <c r="F338" s="762">
        <v>44034.22</v>
      </c>
      <c r="G338" s="777">
        <v>43156</v>
      </c>
      <c r="H338" s="763">
        <v>51859</v>
      </c>
      <c r="I338" s="763">
        <v>48466</v>
      </c>
      <c r="J338" s="763">
        <v>41100</v>
      </c>
      <c r="K338" s="764">
        <v>41100</v>
      </c>
    </row>
    <row r="339" spans="1:11" ht="12.75">
      <c r="A339" s="512"/>
      <c r="B339" s="351" t="s">
        <v>339</v>
      </c>
      <c r="C339" s="351">
        <v>630</v>
      </c>
      <c r="D339" s="438" t="s">
        <v>71</v>
      </c>
      <c r="E339" s="367">
        <v>35046.41</v>
      </c>
      <c r="F339" s="767">
        <v>37240.54</v>
      </c>
      <c r="G339" s="772">
        <v>40250</v>
      </c>
      <c r="H339" s="766">
        <v>41086</v>
      </c>
      <c r="I339" s="766">
        <v>34500</v>
      </c>
      <c r="J339" s="766">
        <v>24140</v>
      </c>
      <c r="K339" s="770">
        <v>24140</v>
      </c>
    </row>
    <row r="340" spans="1:11" ht="12.75">
      <c r="A340" s="512"/>
      <c r="B340" s="351" t="s">
        <v>339</v>
      </c>
      <c r="C340" s="351">
        <v>640</v>
      </c>
      <c r="D340" s="438" t="s">
        <v>313</v>
      </c>
      <c r="E340" s="367">
        <v>469.23</v>
      </c>
      <c r="F340" s="762">
        <v>799.04</v>
      </c>
      <c r="G340" s="771">
        <v>0</v>
      </c>
      <c r="H340" s="763">
        <v>0</v>
      </c>
      <c r="I340" s="763">
        <v>0</v>
      </c>
      <c r="J340" s="763"/>
      <c r="K340" s="764"/>
    </row>
    <row r="341" spans="1:23" s="541" customFormat="1" ht="12.75">
      <c r="A341" s="703"/>
      <c r="B341" s="702"/>
      <c r="C341" s="701"/>
      <c r="D341" s="698" t="s">
        <v>503</v>
      </c>
      <c r="E341" s="545">
        <f aca="true" t="shared" si="76" ref="E341:K341">SUM(E337:E340)</f>
        <v>189060.6</v>
      </c>
      <c r="F341" s="544">
        <f>SUM(F337:F340)</f>
        <v>210897.80000000002</v>
      </c>
      <c r="G341" s="546">
        <f t="shared" si="76"/>
        <v>206856</v>
      </c>
      <c r="H341" s="546">
        <f t="shared" si="76"/>
        <v>241120</v>
      </c>
      <c r="I341" s="546">
        <f t="shared" si="76"/>
        <v>221646</v>
      </c>
      <c r="J341" s="546">
        <f t="shared" si="76"/>
        <v>182940</v>
      </c>
      <c r="K341" s="547">
        <f t="shared" si="76"/>
        <v>182940</v>
      </c>
      <c r="L341" s="34"/>
      <c r="M341" s="42"/>
      <c r="N341" s="34"/>
      <c r="O341" s="34"/>
      <c r="P341" s="540"/>
      <c r="Q341" s="540"/>
      <c r="R341" s="540"/>
      <c r="S341" s="540"/>
      <c r="T341" s="540"/>
      <c r="U341" s="540"/>
      <c r="V341" s="540"/>
      <c r="W341" s="540"/>
    </row>
    <row r="342" spans="1:11" ht="12.75">
      <c r="A342" s="696"/>
      <c r="B342" s="689"/>
      <c r="C342" s="677"/>
      <c r="D342" s="697" t="s">
        <v>504</v>
      </c>
      <c r="E342" s="359">
        <f aca="true" t="shared" si="77" ref="E342:K342">SUM(E335,E341)</f>
        <v>542443.68</v>
      </c>
      <c r="F342" s="445">
        <f>SUM(F335,F341)</f>
        <v>630348.64</v>
      </c>
      <c r="G342" s="353">
        <f t="shared" si="77"/>
        <v>606164</v>
      </c>
      <c r="H342" s="353">
        <f t="shared" si="77"/>
        <v>667482</v>
      </c>
      <c r="I342" s="353">
        <f t="shared" si="77"/>
        <v>658042</v>
      </c>
      <c r="J342" s="353">
        <f t="shared" si="77"/>
        <v>667014</v>
      </c>
      <c r="K342" s="459">
        <f t="shared" si="77"/>
        <v>667014</v>
      </c>
    </row>
    <row r="343" spans="1:11" ht="12.75">
      <c r="A343" s="539" t="s">
        <v>517</v>
      </c>
      <c r="B343" s="690"/>
      <c r="C343" s="760"/>
      <c r="D343" s="534" t="s">
        <v>518</v>
      </c>
      <c r="E343" s="761"/>
      <c r="F343" s="759"/>
      <c r="G343" s="571"/>
      <c r="H343" s="571"/>
      <c r="I343" s="571"/>
      <c r="J343" s="571"/>
      <c r="K343" s="572"/>
    </row>
    <row r="344" spans="1:11" ht="12.75">
      <c r="A344" s="765"/>
      <c r="B344" s="778" t="s">
        <v>337</v>
      </c>
      <c r="C344" s="778">
        <v>610</v>
      </c>
      <c r="D344" s="780" t="s">
        <v>312</v>
      </c>
      <c r="E344" s="768"/>
      <c r="F344" s="768"/>
      <c r="G344" s="769"/>
      <c r="H344" s="769">
        <v>7400</v>
      </c>
      <c r="I344" s="769">
        <v>22230</v>
      </c>
      <c r="J344" s="769">
        <v>14850</v>
      </c>
      <c r="K344" s="779">
        <v>0</v>
      </c>
    </row>
    <row r="345" spans="1:11" ht="12.75">
      <c r="A345" s="765"/>
      <c r="B345" s="778" t="s">
        <v>337</v>
      </c>
      <c r="C345" s="778">
        <v>620</v>
      </c>
      <c r="D345" s="780" t="s">
        <v>30</v>
      </c>
      <c r="E345" s="768"/>
      <c r="F345" s="768"/>
      <c r="G345" s="769"/>
      <c r="H345" s="769">
        <v>2600</v>
      </c>
      <c r="I345" s="769">
        <v>7770</v>
      </c>
      <c r="J345" s="769">
        <v>5150</v>
      </c>
      <c r="K345" s="779">
        <v>0</v>
      </c>
    </row>
    <row r="346" spans="1:11" ht="12.75">
      <c r="A346" s="765"/>
      <c r="B346" s="690"/>
      <c r="C346" s="760"/>
      <c r="D346" s="697" t="s">
        <v>26</v>
      </c>
      <c r="E346" s="761"/>
      <c r="F346" s="759"/>
      <c r="G346" s="571"/>
      <c r="H346" s="571">
        <f>SUM(H344:H345)</f>
        <v>10000</v>
      </c>
      <c r="I346" s="571">
        <f>SUM(I344:I345)</f>
        <v>30000</v>
      </c>
      <c r="J346" s="571">
        <f>SUM(J344:J345)</f>
        <v>20000</v>
      </c>
      <c r="K346" s="572"/>
    </row>
    <row r="347" spans="1:23" s="541" customFormat="1" ht="12.75">
      <c r="A347" s="568" t="s">
        <v>340</v>
      </c>
      <c r="B347" s="569"/>
      <c r="C347" s="570"/>
      <c r="D347" s="534" t="s">
        <v>318</v>
      </c>
      <c r="E347" s="571"/>
      <c r="F347" s="548"/>
      <c r="G347" s="571"/>
      <c r="H347" s="571"/>
      <c r="I347" s="571"/>
      <c r="J347" s="571"/>
      <c r="K347" s="572"/>
      <c r="L347" s="34"/>
      <c r="M347" s="42"/>
      <c r="N347" s="34"/>
      <c r="O347" s="34"/>
      <c r="P347" s="540"/>
      <c r="Q347" s="540"/>
      <c r="R347" s="540"/>
      <c r="S347" s="540"/>
      <c r="T347" s="540"/>
      <c r="U347" s="540"/>
      <c r="V347" s="540"/>
      <c r="W347" s="540"/>
    </row>
    <row r="348" spans="1:11" ht="12.75">
      <c r="A348" s="512"/>
      <c r="B348" s="375" t="s">
        <v>341</v>
      </c>
      <c r="C348" s="375">
        <v>610</v>
      </c>
      <c r="D348" s="442" t="s">
        <v>312</v>
      </c>
      <c r="E348" s="337">
        <v>20371.26</v>
      </c>
      <c r="F348" s="768">
        <v>23420.01</v>
      </c>
      <c r="G348" s="769">
        <v>24852</v>
      </c>
      <c r="H348" s="769">
        <v>24852</v>
      </c>
      <c r="I348" s="769">
        <v>28690</v>
      </c>
      <c r="J348" s="769">
        <v>29300</v>
      </c>
      <c r="K348" s="779">
        <v>29300</v>
      </c>
    </row>
    <row r="349" spans="1:11" ht="12.75">
      <c r="A349" s="512"/>
      <c r="B349" s="375" t="s">
        <v>341</v>
      </c>
      <c r="C349" s="375">
        <v>620</v>
      </c>
      <c r="D349" s="442" t="s">
        <v>30</v>
      </c>
      <c r="E349" s="337">
        <v>7394.3</v>
      </c>
      <c r="F349" s="768">
        <v>8488.63</v>
      </c>
      <c r="G349" s="769">
        <v>8766</v>
      </c>
      <c r="H349" s="769">
        <v>8766</v>
      </c>
      <c r="I349" s="769">
        <v>10805</v>
      </c>
      <c r="J349" s="769">
        <v>10800</v>
      </c>
      <c r="K349" s="779">
        <v>10800</v>
      </c>
    </row>
    <row r="350" spans="1:11" ht="12.75">
      <c r="A350" s="512"/>
      <c r="B350" s="375" t="s">
        <v>341</v>
      </c>
      <c r="C350" s="351">
        <v>630</v>
      </c>
      <c r="D350" s="438" t="s">
        <v>71</v>
      </c>
      <c r="E350" s="337">
        <v>4196.75</v>
      </c>
      <c r="F350" s="781">
        <v>4262.36</v>
      </c>
      <c r="G350" s="782">
        <v>5200</v>
      </c>
      <c r="H350" s="782">
        <v>5200</v>
      </c>
      <c r="I350" s="782">
        <v>3150</v>
      </c>
      <c r="J350" s="782">
        <v>5150</v>
      </c>
      <c r="K350" s="783">
        <v>5150</v>
      </c>
    </row>
    <row r="351" spans="1:11" ht="12.75">
      <c r="A351" s="512"/>
      <c r="B351" s="375" t="s">
        <v>341</v>
      </c>
      <c r="C351" s="351">
        <v>640</v>
      </c>
      <c r="D351" s="442" t="s">
        <v>313</v>
      </c>
      <c r="E351" s="337">
        <v>52.69</v>
      </c>
      <c r="F351" s="768">
        <v>0</v>
      </c>
      <c r="G351" s="769">
        <v>0</v>
      </c>
      <c r="H351" s="769">
        <v>0</v>
      </c>
      <c r="I351" s="769">
        <v>0</v>
      </c>
      <c r="J351" s="769"/>
      <c r="K351" s="779"/>
    </row>
    <row r="352" spans="1:23" s="541" customFormat="1" ht="12.75">
      <c r="A352" s="696"/>
      <c r="B352" s="677"/>
      <c r="C352" s="689"/>
      <c r="D352" s="697" t="s">
        <v>26</v>
      </c>
      <c r="E352" s="578">
        <f aca="true" t="shared" si="78" ref="E352:K352">SUM(E348:E351)</f>
        <v>32014.999999999996</v>
      </c>
      <c r="F352" s="577">
        <f>SUM(F348:F351)</f>
        <v>36171</v>
      </c>
      <c r="G352" s="579">
        <f t="shared" si="78"/>
        <v>38818</v>
      </c>
      <c r="H352" s="579">
        <f t="shared" si="78"/>
        <v>38818</v>
      </c>
      <c r="I352" s="579">
        <f t="shared" si="78"/>
        <v>42645</v>
      </c>
      <c r="J352" s="579">
        <f t="shared" si="78"/>
        <v>45250</v>
      </c>
      <c r="K352" s="580">
        <f t="shared" si="78"/>
        <v>45250</v>
      </c>
      <c r="L352" s="34"/>
      <c r="M352" s="42"/>
      <c r="N352" s="34"/>
      <c r="O352" s="34"/>
      <c r="P352" s="540"/>
      <c r="Q352" s="540"/>
      <c r="R352" s="540"/>
      <c r="S352" s="540"/>
      <c r="T352" s="540"/>
      <c r="U352" s="540"/>
      <c r="V352" s="540"/>
      <c r="W352" s="540"/>
    </row>
    <row r="353" spans="1:23" s="541" customFormat="1" ht="12.75">
      <c r="A353" s="581" t="s">
        <v>342</v>
      </c>
      <c r="B353" s="368"/>
      <c r="C353" s="352"/>
      <c r="D353" s="522" t="s">
        <v>343</v>
      </c>
      <c r="E353" s="353"/>
      <c r="F353" s="518"/>
      <c r="G353" s="353"/>
      <c r="H353" s="353"/>
      <c r="I353" s="353"/>
      <c r="J353" s="353"/>
      <c r="K353" s="459"/>
      <c r="L353" s="34"/>
      <c r="M353" s="42"/>
      <c r="N353" s="34"/>
      <c r="O353" s="34"/>
      <c r="P353" s="540"/>
      <c r="Q353" s="540"/>
      <c r="R353" s="540"/>
      <c r="S353" s="540"/>
      <c r="T353" s="540"/>
      <c r="U353" s="540"/>
      <c r="V353" s="540"/>
      <c r="W353" s="540"/>
    </row>
    <row r="354" spans="1:11" ht="12.75">
      <c r="A354" s="512"/>
      <c r="B354" s="375" t="s">
        <v>344</v>
      </c>
      <c r="C354" s="375">
        <v>610</v>
      </c>
      <c r="D354" s="442" t="s">
        <v>312</v>
      </c>
      <c r="E354" s="367">
        <v>10007</v>
      </c>
      <c r="F354" s="427">
        <v>11431</v>
      </c>
      <c r="G354" s="366"/>
      <c r="H354" s="366"/>
      <c r="I354" s="366"/>
      <c r="J354" s="366"/>
      <c r="K354" s="404"/>
    </row>
    <row r="355" spans="1:11" ht="12.75">
      <c r="A355" s="512"/>
      <c r="B355" s="375" t="s">
        <v>344</v>
      </c>
      <c r="C355" s="375">
        <v>620</v>
      </c>
      <c r="D355" s="442" t="s">
        <v>30</v>
      </c>
      <c r="E355" s="367">
        <v>3541.37</v>
      </c>
      <c r="F355" s="427">
        <v>4221.44</v>
      </c>
      <c r="G355" s="366"/>
      <c r="H355" s="366"/>
      <c r="I355" s="366"/>
      <c r="J355" s="366"/>
      <c r="K355" s="404"/>
    </row>
    <row r="356" spans="1:11" ht="12.75">
      <c r="A356" s="512"/>
      <c r="B356" s="375" t="s">
        <v>344</v>
      </c>
      <c r="C356" s="351">
        <v>630</v>
      </c>
      <c r="D356" s="442" t="s">
        <v>71</v>
      </c>
      <c r="E356" s="367">
        <v>9264.44</v>
      </c>
      <c r="F356" s="427">
        <v>12157.73</v>
      </c>
      <c r="G356" s="366"/>
      <c r="H356" s="366"/>
      <c r="I356" s="366"/>
      <c r="J356" s="366"/>
      <c r="K356" s="404"/>
    </row>
    <row r="357" spans="1:11" ht="12.75">
      <c r="A357" s="512"/>
      <c r="B357" s="375" t="s">
        <v>344</v>
      </c>
      <c r="C357" s="351">
        <v>640</v>
      </c>
      <c r="D357" s="442" t="s">
        <v>345</v>
      </c>
      <c r="E357" s="367">
        <v>203.72</v>
      </c>
      <c r="F357" s="519">
        <v>229.51</v>
      </c>
      <c r="G357" s="366"/>
      <c r="H357" s="366"/>
      <c r="I357" s="366"/>
      <c r="J357" s="366"/>
      <c r="K357" s="404"/>
    </row>
    <row r="358" spans="1:23" s="541" customFormat="1" ht="12.75">
      <c r="A358" s="696"/>
      <c r="B358" s="677"/>
      <c r="C358" s="689"/>
      <c r="D358" s="697" t="s">
        <v>26</v>
      </c>
      <c r="E358" s="359">
        <f aca="true" t="shared" si="79" ref="E358:K358">SUM(E354:E357)</f>
        <v>23016.53</v>
      </c>
      <c r="F358" s="445">
        <f>SUM(F354:F357)</f>
        <v>28039.679999999997</v>
      </c>
      <c r="G358" s="353">
        <f t="shared" si="79"/>
        <v>0</v>
      </c>
      <c r="H358" s="353">
        <f t="shared" si="79"/>
        <v>0</v>
      </c>
      <c r="I358" s="353">
        <f t="shared" si="79"/>
        <v>0</v>
      </c>
      <c r="J358" s="353">
        <f t="shared" si="79"/>
        <v>0</v>
      </c>
      <c r="K358" s="459">
        <f t="shared" si="79"/>
        <v>0</v>
      </c>
      <c r="L358" s="34"/>
      <c r="M358" s="42"/>
      <c r="N358" s="34"/>
      <c r="O358" s="34"/>
      <c r="P358" s="540"/>
      <c r="Q358" s="540"/>
      <c r="R358" s="540"/>
      <c r="S358" s="540"/>
      <c r="T358" s="540"/>
      <c r="U358" s="540"/>
      <c r="V358" s="540"/>
      <c r="W358" s="540"/>
    </row>
    <row r="359" spans="1:23" s="541" customFormat="1" ht="12.75">
      <c r="A359" s="539" t="s">
        <v>346</v>
      </c>
      <c r="B359" s="576"/>
      <c r="C359" s="352"/>
      <c r="D359" s="522" t="s">
        <v>347</v>
      </c>
      <c r="E359" s="353"/>
      <c r="F359" s="518"/>
      <c r="G359" s="353"/>
      <c r="H359" s="353"/>
      <c r="I359" s="353"/>
      <c r="J359" s="353"/>
      <c r="K359" s="459"/>
      <c r="L359" s="34"/>
      <c r="M359" s="42"/>
      <c r="N359" s="34"/>
      <c r="O359" s="34"/>
      <c r="P359" s="540"/>
      <c r="Q359" s="540"/>
      <c r="R359" s="540"/>
      <c r="S359" s="540"/>
      <c r="T359" s="540"/>
      <c r="U359" s="540"/>
      <c r="V359" s="540"/>
      <c r="W359" s="540"/>
    </row>
    <row r="360" spans="1:11" ht="12.75">
      <c r="A360" s="512"/>
      <c r="B360" s="336" t="s">
        <v>325</v>
      </c>
      <c r="C360" s="375">
        <v>610</v>
      </c>
      <c r="D360" s="442" t="s">
        <v>312</v>
      </c>
      <c r="E360" s="367">
        <v>16396.8</v>
      </c>
      <c r="F360" s="762">
        <v>16396.06</v>
      </c>
      <c r="G360" s="763">
        <v>45273</v>
      </c>
      <c r="H360" s="763">
        <v>45273</v>
      </c>
      <c r="I360" s="763">
        <v>45273</v>
      </c>
      <c r="J360" s="763">
        <v>45773</v>
      </c>
      <c r="K360" s="764">
        <v>45773</v>
      </c>
    </row>
    <row r="361" spans="1:11" ht="12.75">
      <c r="A361" s="512"/>
      <c r="B361" s="336" t="s">
        <v>325</v>
      </c>
      <c r="C361" s="375">
        <v>620</v>
      </c>
      <c r="D361" s="442" t="s">
        <v>30</v>
      </c>
      <c r="E361" s="367">
        <v>6030.13</v>
      </c>
      <c r="F361" s="762">
        <v>6731.32</v>
      </c>
      <c r="G361" s="763">
        <v>15972</v>
      </c>
      <c r="H361" s="763">
        <v>15972</v>
      </c>
      <c r="I361" s="763">
        <v>15972</v>
      </c>
      <c r="J361" s="763">
        <v>16132</v>
      </c>
      <c r="K361" s="764">
        <v>16132</v>
      </c>
    </row>
    <row r="362" spans="1:11" ht="12.75">
      <c r="A362" s="512"/>
      <c r="B362" s="336" t="s">
        <v>325</v>
      </c>
      <c r="C362" s="351">
        <v>630</v>
      </c>
      <c r="D362" s="438" t="s">
        <v>71</v>
      </c>
      <c r="E362" s="367">
        <v>18693.04</v>
      </c>
      <c r="F362" s="767">
        <v>20317.78</v>
      </c>
      <c r="G362" s="766">
        <v>56800</v>
      </c>
      <c r="H362" s="766">
        <v>57183</v>
      </c>
      <c r="I362" s="766">
        <v>29500</v>
      </c>
      <c r="J362" s="766">
        <v>44000</v>
      </c>
      <c r="K362" s="770">
        <v>44000</v>
      </c>
    </row>
    <row r="363" spans="1:23" s="541" customFormat="1" ht="12.75">
      <c r="A363" s="696"/>
      <c r="B363" s="677"/>
      <c r="C363" s="689"/>
      <c r="D363" s="697" t="s">
        <v>26</v>
      </c>
      <c r="E363" s="359">
        <f aca="true" t="shared" si="80" ref="E363:K363">SUM(E360:E362)</f>
        <v>41119.97</v>
      </c>
      <c r="F363" s="445">
        <f t="shared" si="80"/>
        <v>43445.16</v>
      </c>
      <c r="G363" s="353">
        <f t="shared" si="80"/>
        <v>118045</v>
      </c>
      <c r="H363" s="353">
        <f t="shared" si="80"/>
        <v>118428</v>
      </c>
      <c r="I363" s="353">
        <f t="shared" si="80"/>
        <v>90745</v>
      </c>
      <c r="J363" s="353">
        <f t="shared" si="80"/>
        <v>105905</v>
      </c>
      <c r="K363" s="459">
        <f t="shared" si="80"/>
        <v>105905</v>
      </c>
      <c r="L363" s="34"/>
      <c r="M363" s="42"/>
      <c r="N363" s="34"/>
      <c r="O363" s="34"/>
      <c r="P363" s="540"/>
      <c r="Q363" s="540"/>
      <c r="R363" s="540"/>
      <c r="S363" s="540"/>
      <c r="T363" s="540"/>
      <c r="U363" s="540"/>
      <c r="V363" s="540"/>
      <c r="W363" s="540"/>
    </row>
    <row r="364" spans="1:23" s="541" customFormat="1" ht="12.75">
      <c r="A364" s="539" t="s">
        <v>346</v>
      </c>
      <c r="B364" s="576"/>
      <c r="C364" s="352"/>
      <c r="D364" s="522" t="s">
        <v>348</v>
      </c>
      <c r="E364" s="353"/>
      <c r="F364" s="518"/>
      <c r="G364" s="353"/>
      <c r="H364" s="353"/>
      <c r="I364" s="353"/>
      <c r="J364" s="353"/>
      <c r="K364" s="459"/>
      <c r="L364" s="34"/>
      <c r="M364" s="42"/>
      <c r="N364" s="34"/>
      <c r="O364" s="34"/>
      <c r="P364" s="540"/>
      <c r="Q364" s="540"/>
      <c r="R364" s="540"/>
      <c r="S364" s="540"/>
      <c r="T364" s="540"/>
      <c r="U364" s="540"/>
      <c r="V364" s="540"/>
      <c r="W364" s="540"/>
    </row>
    <row r="365" spans="1:11" ht="12.75">
      <c r="A365" s="512"/>
      <c r="B365" s="336" t="s">
        <v>349</v>
      </c>
      <c r="C365" s="375">
        <v>610</v>
      </c>
      <c r="D365" s="442" t="s">
        <v>312</v>
      </c>
      <c r="E365" s="367">
        <v>11300</v>
      </c>
      <c r="F365" s="427">
        <v>14503.89</v>
      </c>
      <c r="G365" s="366"/>
      <c r="H365" s="366"/>
      <c r="I365" s="366"/>
      <c r="J365" s="366"/>
      <c r="K365" s="404"/>
    </row>
    <row r="366" spans="1:11" ht="12.75">
      <c r="A366" s="512"/>
      <c r="B366" s="336" t="s">
        <v>349</v>
      </c>
      <c r="C366" s="375">
        <v>620</v>
      </c>
      <c r="D366" s="442" t="s">
        <v>30</v>
      </c>
      <c r="E366" s="367">
        <v>4150</v>
      </c>
      <c r="F366" s="427">
        <v>4750.44</v>
      </c>
      <c r="G366" s="366"/>
      <c r="H366" s="366"/>
      <c r="I366" s="366"/>
      <c r="J366" s="366"/>
      <c r="K366" s="404"/>
    </row>
    <row r="367" spans="1:11" ht="12.75">
      <c r="A367" s="512"/>
      <c r="B367" s="336" t="s">
        <v>349</v>
      </c>
      <c r="C367" s="351">
        <v>630</v>
      </c>
      <c r="D367" s="442" t="s">
        <v>71</v>
      </c>
      <c r="E367" s="367">
        <v>10647.44</v>
      </c>
      <c r="F367" s="427">
        <v>12952.78</v>
      </c>
      <c r="G367" s="366"/>
      <c r="H367" s="366"/>
      <c r="I367" s="366"/>
      <c r="J367" s="366"/>
      <c r="K367" s="404"/>
    </row>
    <row r="368" spans="1:11" ht="12.75">
      <c r="A368" s="512"/>
      <c r="B368" s="336" t="s">
        <v>349</v>
      </c>
      <c r="C368" s="351">
        <v>640</v>
      </c>
      <c r="D368" s="442" t="s">
        <v>345</v>
      </c>
      <c r="E368" s="367">
        <v>0</v>
      </c>
      <c r="F368" s="517">
        <v>0</v>
      </c>
      <c r="G368" s="366"/>
      <c r="H368" s="366"/>
      <c r="I368" s="366"/>
      <c r="J368" s="366"/>
      <c r="K368" s="404"/>
    </row>
    <row r="369" spans="1:23" s="541" customFormat="1" ht="12.75">
      <c r="A369" s="696"/>
      <c r="B369" s="677"/>
      <c r="C369" s="689"/>
      <c r="D369" s="697" t="s">
        <v>26</v>
      </c>
      <c r="E369" s="359">
        <f aca="true" t="shared" si="81" ref="E369:K369">SUM(E365:E368)</f>
        <v>26097.440000000002</v>
      </c>
      <c r="F369" s="445">
        <f>SUM(F365:F368)</f>
        <v>32207.11</v>
      </c>
      <c r="G369" s="353">
        <f t="shared" si="81"/>
        <v>0</v>
      </c>
      <c r="H369" s="353">
        <f t="shared" si="81"/>
        <v>0</v>
      </c>
      <c r="I369" s="353">
        <f t="shared" si="81"/>
        <v>0</v>
      </c>
      <c r="J369" s="353">
        <f t="shared" si="81"/>
        <v>0</v>
      </c>
      <c r="K369" s="459">
        <f t="shared" si="81"/>
        <v>0</v>
      </c>
      <c r="L369" s="34"/>
      <c r="M369" s="42"/>
      <c r="N369" s="34"/>
      <c r="O369" s="34"/>
      <c r="P369" s="540"/>
      <c r="Q369" s="540"/>
      <c r="R369" s="540"/>
      <c r="S369" s="540"/>
      <c r="T369" s="540"/>
      <c r="U369" s="540"/>
      <c r="V369" s="540"/>
      <c r="W369" s="540"/>
    </row>
    <row r="370" spans="1:23" s="541" customFormat="1" ht="12.75">
      <c r="A370" s="700"/>
      <c r="B370" s="699"/>
      <c r="C370" s="699"/>
      <c r="D370" s="698" t="s">
        <v>502</v>
      </c>
      <c r="E370" s="545">
        <f aca="true" t="shared" si="82" ref="E370:K370">SUM(E358,E363,E369)</f>
        <v>90233.94</v>
      </c>
      <c r="F370" s="544">
        <f t="shared" si="82"/>
        <v>103691.95</v>
      </c>
      <c r="G370" s="546">
        <f t="shared" si="82"/>
        <v>118045</v>
      </c>
      <c r="H370" s="546">
        <f t="shared" si="82"/>
        <v>118428</v>
      </c>
      <c r="I370" s="546">
        <f t="shared" si="82"/>
        <v>90745</v>
      </c>
      <c r="J370" s="546">
        <f t="shared" si="82"/>
        <v>105905</v>
      </c>
      <c r="K370" s="547">
        <f t="shared" si="82"/>
        <v>105905</v>
      </c>
      <c r="L370" s="34"/>
      <c r="M370" s="42"/>
      <c r="N370" s="34"/>
      <c r="O370" s="34"/>
      <c r="P370" s="540"/>
      <c r="Q370" s="540"/>
      <c r="R370" s="540"/>
      <c r="S370" s="540"/>
      <c r="T370" s="540"/>
      <c r="U370" s="540"/>
      <c r="V370" s="540"/>
      <c r="W370" s="540"/>
    </row>
    <row r="371" spans="1:23" s="541" customFormat="1" ht="12.75">
      <c r="A371" s="539" t="s">
        <v>350</v>
      </c>
      <c r="B371" s="576"/>
      <c r="C371" s="368"/>
      <c r="D371" s="522" t="s">
        <v>351</v>
      </c>
      <c r="E371" s="353"/>
      <c r="F371" s="518"/>
      <c r="G371" s="353"/>
      <c r="H371" s="353"/>
      <c r="I371" s="353"/>
      <c r="J371" s="353"/>
      <c r="K371" s="459"/>
      <c r="L371" s="34"/>
      <c r="M371" s="42"/>
      <c r="N371" s="34"/>
      <c r="O371" s="34"/>
      <c r="P371" s="540"/>
      <c r="Q371" s="540"/>
      <c r="R371" s="540"/>
      <c r="S371" s="540"/>
      <c r="T371" s="540"/>
      <c r="U371" s="540"/>
      <c r="V371" s="540"/>
      <c r="W371" s="540"/>
    </row>
    <row r="372" spans="1:11" ht="12.75">
      <c r="A372" s="512"/>
      <c r="B372" s="336" t="s">
        <v>352</v>
      </c>
      <c r="C372" s="375">
        <v>610</v>
      </c>
      <c r="D372" s="442" t="s">
        <v>312</v>
      </c>
      <c r="E372" s="367">
        <v>50023.73</v>
      </c>
      <c r="F372" s="762">
        <v>52545.86</v>
      </c>
      <c r="G372" s="763">
        <v>60999</v>
      </c>
      <c r="H372" s="763">
        <v>60999</v>
      </c>
      <c r="I372" s="763">
        <v>70170</v>
      </c>
      <c r="J372" s="763">
        <v>74570</v>
      </c>
      <c r="K372" s="764">
        <v>74570</v>
      </c>
    </row>
    <row r="373" spans="1:11" ht="12.75">
      <c r="A373" s="512"/>
      <c r="B373" s="336" t="s">
        <v>352</v>
      </c>
      <c r="C373" s="375">
        <v>620</v>
      </c>
      <c r="D373" s="442" t="s">
        <v>30</v>
      </c>
      <c r="E373" s="367">
        <v>17713.93</v>
      </c>
      <c r="F373" s="762">
        <v>19186.75</v>
      </c>
      <c r="G373" s="763">
        <v>21530</v>
      </c>
      <c r="H373" s="763">
        <v>21530</v>
      </c>
      <c r="I373" s="763">
        <v>25230</v>
      </c>
      <c r="J373" s="763">
        <v>26000</v>
      </c>
      <c r="K373" s="764">
        <v>26000</v>
      </c>
    </row>
    <row r="374" spans="1:11" ht="12.75">
      <c r="A374" s="512"/>
      <c r="B374" s="336" t="s">
        <v>352</v>
      </c>
      <c r="C374" s="375">
        <v>630</v>
      </c>
      <c r="D374" s="442" t="s">
        <v>71</v>
      </c>
      <c r="E374" s="367">
        <v>9076.93</v>
      </c>
      <c r="F374" s="767">
        <v>9215.3</v>
      </c>
      <c r="G374" s="766">
        <v>10400</v>
      </c>
      <c r="H374" s="766">
        <v>10400</v>
      </c>
      <c r="I374" s="766">
        <v>8900</v>
      </c>
      <c r="J374" s="766">
        <v>10900</v>
      </c>
      <c r="K374" s="770">
        <v>10900</v>
      </c>
    </row>
    <row r="375" spans="1:11" ht="12.75">
      <c r="A375" s="512"/>
      <c r="B375" s="336" t="s">
        <v>352</v>
      </c>
      <c r="C375" s="375">
        <v>640</v>
      </c>
      <c r="D375" s="442" t="s">
        <v>345</v>
      </c>
      <c r="E375" s="367">
        <v>176.04</v>
      </c>
      <c r="F375" s="784">
        <v>217.54</v>
      </c>
      <c r="G375" s="785">
        <v>0</v>
      </c>
      <c r="H375" s="785">
        <v>0</v>
      </c>
      <c r="I375" s="785"/>
      <c r="J375" s="785"/>
      <c r="K375" s="764"/>
    </row>
    <row r="376" spans="1:11" ht="12.75">
      <c r="A376" s="696"/>
      <c r="B376" s="677"/>
      <c r="C376" s="689"/>
      <c r="D376" s="697" t="s">
        <v>26</v>
      </c>
      <c r="E376" s="359">
        <f aca="true" t="shared" si="83" ref="E376:K376">SUM(E372:E375)</f>
        <v>76990.62999999999</v>
      </c>
      <c r="F376" s="445">
        <f>SUM(F372:F375)</f>
        <v>81165.45</v>
      </c>
      <c r="G376" s="353">
        <f t="shared" si="83"/>
        <v>92929</v>
      </c>
      <c r="H376" s="353">
        <f t="shared" si="83"/>
        <v>92929</v>
      </c>
      <c r="I376" s="353">
        <f t="shared" si="83"/>
        <v>104300</v>
      </c>
      <c r="J376" s="353">
        <f t="shared" si="83"/>
        <v>111470</v>
      </c>
      <c r="K376" s="459">
        <f t="shared" si="83"/>
        <v>111470</v>
      </c>
    </row>
    <row r="377" spans="1:23" s="541" customFormat="1" ht="12.75">
      <c r="A377" s="568" t="s">
        <v>185</v>
      </c>
      <c r="B377" s="582"/>
      <c r="C377" s="583"/>
      <c r="D377" s="584" t="s">
        <v>186</v>
      </c>
      <c r="E377" s="583"/>
      <c r="F377" s="585"/>
      <c r="G377" s="583"/>
      <c r="H377" s="586"/>
      <c r="I377" s="583"/>
      <c r="J377" s="583"/>
      <c r="K377" s="587"/>
      <c r="L377" s="34"/>
      <c r="M377" s="42"/>
      <c r="N377" s="34"/>
      <c r="O377" s="34"/>
      <c r="P377" s="540"/>
      <c r="Q377" s="540"/>
      <c r="R377" s="540"/>
      <c r="S377" s="540"/>
      <c r="T377" s="540"/>
      <c r="U377" s="540"/>
      <c r="V377" s="540"/>
      <c r="W377" s="540"/>
    </row>
    <row r="378" spans="1:11" ht="12.75">
      <c r="A378" s="512"/>
      <c r="B378" s="508"/>
      <c r="C378" s="375"/>
      <c r="D378" s="523" t="s">
        <v>329</v>
      </c>
      <c r="E378" s="366"/>
      <c r="F378" s="520"/>
      <c r="G378" s="366"/>
      <c r="H378" s="366"/>
      <c r="I378" s="366"/>
      <c r="J378" s="366"/>
      <c r="K378" s="404"/>
    </row>
    <row r="379" spans="1:11" ht="12.75">
      <c r="A379" s="512"/>
      <c r="B379" s="508" t="s">
        <v>337</v>
      </c>
      <c r="C379" s="375">
        <v>640</v>
      </c>
      <c r="D379" s="524" t="s">
        <v>353</v>
      </c>
      <c r="E379" s="509">
        <v>1324.2</v>
      </c>
      <c r="F379" s="427">
        <v>1735.8</v>
      </c>
      <c r="G379" s="507">
        <v>2500</v>
      </c>
      <c r="H379" s="507">
        <v>2652</v>
      </c>
      <c r="I379" s="507">
        <v>2500</v>
      </c>
      <c r="J379" s="507">
        <v>2500</v>
      </c>
      <c r="K379" s="514">
        <v>2500</v>
      </c>
    </row>
    <row r="380" spans="1:11" ht="12.75">
      <c r="A380" s="512"/>
      <c r="B380" s="505" t="s">
        <v>354</v>
      </c>
      <c r="C380" s="506">
        <v>640</v>
      </c>
      <c r="D380" s="523" t="s">
        <v>355</v>
      </c>
      <c r="E380" s="506">
        <v>415</v>
      </c>
      <c r="F380" s="521">
        <v>99.6</v>
      </c>
      <c r="G380" s="506">
        <v>800</v>
      </c>
      <c r="H380" s="507">
        <v>800</v>
      </c>
      <c r="I380" s="506"/>
      <c r="J380" s="506"/>
      <c r="K380" s="513"/>
    </row>
    <row r="381" spans="1:11" ht="12.75">
      <c r="A381" s="695"/>
      <c r="B381" s="694"/>
      <c r="C381" s="693"/>
      <c r="D381" s="692" t="s">
        <v>26</v>
      </c>
      <c r="E381" s="551">
        <f aca="true" t="shared" si="84" ref="E381:K381">SUM(E379:E380)</f>
        <v>1739.2</v>
      </c>
      <c r="F381" s="550">
        <f>SUM(F379:F380)</f>
        <v>1835.3999999999999</v>
      </c>
      <c r="G381" s="552">
        <f t="shared" si="84"/>
        <v>3300</v>
      </c>
      <c r="H381" s="552">
        <f t="shared" si="84"/>
        <v>3452</v>
      </c>
      <c r="I381" s="552">
        <f t="shared" si="84"/>
        <v>2500</v>
      </c>
      <c r="J381" s="552">
        <f t="shared" si="84"/>
        <v>2500</v>
      </c>
      <c r="K381" s="553">
        <f t="shared" si="84"/>
        <v>2500</v>
      </c>
    </row>
    <row r="382" spans="1:23" ht="12.75">
      <c r="A382" s="510"/>
      <c r="B382" s="504"/>
      <c r="C382" s="511"/>
      <c r="D382" s="525" t="s">
        <v>334</v>
      </c>
      <c r="E382" s="478">
        <f>SUM(E335,E341,E352,E358,E363,E369,E376,E381)</f>
        <v>743422.4500000001</v>
      </c>
      <c r="F382" s="477">
        <f>SUM(F335,F341,F352,F358,F363,F369,F376,F381)</f>
        <v>853212.4400000001</v>
      </c>
      <c r="G382" s="356">
        <f>SUM(G335,G341,G352,G358,G363,G369,G376,G381)</f>
        <v>859256</v>
      </c>
      <c r="H382" s="356">
        <f>SUM(H335,H341,H352,H358,H363,H369,H376,H381,H346)</f>
        <v>931109</v>
      </c>
      <c r="I382" s="356">
        <f>SUM(I335,I341,I352,I358,I363,I369,I376,I381,I346)</f>
        <v>928232</v>
      </c>
      <c r="J382" s="356">
        <f>SUM(J335,J341,J352,J358,J363,J369,J376,J381,J346)</f>
        <v>952139</v>
      </c>
      <c r="K382" s="357">
        <f>SUM(K335,K341,K352,K358,K363,K369,K376,K381)</f>
        <v>932139</v>
      </c>
      <c r="L382"/>
      <c r="M382"/>
      <c r="N382"/>
      <c r="O382"/>
      <c r="P382"/>
      <c r="Q382"/>
      <c r="R382"/>
      <c r="S382"/>
      <c r="T382"/>
      <c r="U382"/>
      <c r="V382"/>
      <c r="W382"/>
    </row>
    <row r="383" spans="1:23" ht="12.75">
      <c r="A383" s="68"/>
      <c r="B383" s="72"/>
      <c r="C383" s="72"/>
      <c r="D383" s="72"/>
      <c r="E383" s="72"/>
      <c r="F383" s="72"/>
      <c r="G383" s="72"/>
      <c r="H383" s="53"/>
      <c r="I383" s="72"/>
      <c r="J383" s="72"/>
      <c r="K383" s="55"/>
      <c r="L383"/>
      <c r="M383"/>
      <c r="N383"/>
      <c r="O383"/>
      <c r="P383"/>
      <c r="Q383"/>
      <c r="R383"/>
      <c r="S383"/>
      <c r="T383"/>
      <c r="U383"/>
      <c r="V383"/>
      <c r="W383"/>
    </row>
    <row r="384" spans="1:23" ht="12.75">
      <c r="A384" s="68"/>
      <c r="B384" s="72"/>
      <c r="C384" s="72"/>
      <c r="D384" s="72"/>
      <c r="E384" s="72"/>
      <c r="F384" s="72"/>
      <c r="G384" s="72"/>
      <c r="H384" s="53"/>
      <c r="I384" s="72"/>
      <c r="J384" s="72"/>
      <c r="K384" s="55"/>
      <c r="L384"/>
      <c r="M384"/>
      <c r="N384"/>
      <c r="O384"/>
      <c r="P384"/>
      <c r="Q384"/>
      <c r="R384"/>
      <c r="S384"/>
      <c r="T384"/>
      <c r="U384"/>
      <c r="V384"/>
      <c r="W384"/>
    </row>
    <row r="385" spans="1:23" ht="15.75">
      <c r="A385" s="500" t="s">
        <v>403</v>
      </c>
      <c r="B385" s="60"/>
      <c r="C385" s="60"/>
      <c r="D385" s="60"/>
      <c r="E385" s="60"/>
      <c r="F385" s="60"/>
      <c r="G385" s="60"/>
      <c r="H385" s="60"/>
      <c r="I385" s="60"/>
      <c r="J385" s="60"/>
      <c r="K385" s="60"/>
      <c r="L385"/>
      <c r="M385"/>
      <c r="N385"/>
      <c r="O385"/>
      <c r="P385"/>
      <c r="Q385"/>
      <c r="R385"/>
      <c r="S385"/>
      <c r="T385"/>
      <c r="U385"/>
      <c r="V385"/>
      <c r="W385"/>
    </row>
    <row r="386" spans="2:23" ht="12.75">
      <c r="B386" s="73"/>
      <c r="C386" s="59"/>
      <c r="D386" s="59"/>
      <c r="E386" s="74"/>
      <c r="F386" s="67"/>
      <c r="G386" s="59"/>
      <c r="H386" s="59"/>
      <c r="I386" s="59"/>
      <c r="J386" s="59"/>
      <c r="K386" s="60"/>
      <c r="L386"/>
      <c r="M386"/>
      <c r="N386"/>
      <c r="O386"/>
      <c r="P386"/>
      <c r="Q386"/>
      <c r="R386"/>
      <c r="S386"/>
      <c r="T386"/>
      <c r="U386"/>
      <c r="V386"/>
      <c r="W386"/>
    </row>
    <row r="387" spans="1:23" ht="12.75">
      <c r="A387" s="444" t="s">
        <v>374</v>
      </c>
      <c r="B387" s="91"/>
      <c r="C387" s="94"/>
      <c r="D387" s="7"/>
      <c r="E387" s="76"/>
      <c r="F387" s="75"/>
      <c r="G387" s="77"/>
      <c r="H387" s="77"/>
      <c r="I387" s="77"/>
      <c r="J387" s="77"/>
      <c r="K387" s="610" t="s">
        <v>505</v>
      </c>
      <c r="L387"/>
      <c r="M387"/>
      <c r="N387"/>
      <c r="O387"/>
      <c r="P387"/>
      <c r="Q387"/>
      <c r="R387"/>
      <c r="S387"/>
      <c r="T387"/>
      <c r="U387"/>
      <c r="V387"/>
      <c r="W387"/>
    </row>
    <row r="388" spans="1:23" ht="12.75">
      <c r="A388" s="658" t="s">
        <v>122</v>
      </c>
      <c r="B388" s="659"/>
      <c r="C388" s="562"/>
      <c r="D388" s="660" t="s">
        <v>123</v>
      </c>
      <c r="E388" s="393"/>
      <c r="F388" s="421"/>
      <c r="G388" s="566"/>
      <c r="H388" s="566"/>
      <c r="I388" s="566"/>
      <c r="J388" s="566"/>
      <c r="K388" s="567"/>
      <c r="L388"/>
      <c r="M388"/>
      <c r="N388"/>
      <c r="O388"/>
      <c r="P388"/>
      <c r="Q388"/>
      <c r="R388"/>
      <c r="S388"/>
      <c r="T388"/>
      <c r="U388"/>
      <c r="V388"/>
      <c r="W388"/>
    </row>
    <row r="389" spans="1:23" ht="12.75">
      <c r="A389" s="401" t="s">
        <v>356</v>
      </c>
      <c r="B389" s="588"/>
      <c r="C389" s="589"/>
      <c r="D389" s="437" t="s">
        <v>357</v>
      </c>
      <c r="E389" s="449"/>
      <c r="F389" s="465"/>
      <c r="G389" s="590"/>
      <c r="H389" s="590"/>
      <c r="I389" s="590"/>
      <c r="J389" s="590"/>
      <c r="K389" s="608"/>
      <c r="L389"/>
      <c r="M389"/>
      <c r="N389"/>
      <c r="O389"/>
      <c r="P389"/>
      <c r="Q389"/>
      <c r="R389"/>
      <c r="S389"/>
      <c r="T389"/>
      <c r="U389"/>
      <c r="V389"/>
      <c r="W389"/>
    </row>
    <row r="390" spans="1:23" ht="12.75">
      <c r="A390" s="604"/>
      <c r="B390" s="588" t="s">
        <v>358</v>
      </c>
      <c r="C390" s="589">
        <v>610</v>
      </c>
      <c r="D390" s="605" t="s">
        <v>34</v>
      </c>
      <c r="E390" s="591">
        <v>192683.64</v>
      </c>
      <c r="F390" s="791">
        <v>226571.65</v>
      </c>
      <c r="G390" s="794">
        <v>243000</v>
      </c>
      <c r="H390" s="790">
        <v>243000</v>
      </c>
      <c r="I390" s="794">
        <v>266000</v>
      </c>
      <c r="J390" s="792">
        <v>270000</v>
      </c>
      <c r="K390" s="793">
        <v>270000</v>
      </c>
      <c r="L390"/>
      <c r="M390"/>
      <c r="N390"/>
      <c r="O390"/>
      <c r="P390"/>
      <c r="Q390"/>
      <c r="R390"/>
      <c r="S390"/>
      <c r="T390"/>
      <c r="U390"/>
      <c r="V390"/>
      <c r="W390"/>
    </row>
    <row r="391" spans="1:23" ht="12.75">
      <c r="A391" s="604"/>
      <c r="B391" s="588" t="s">
        <v>358</v>
      </c>
      <c r="C391" s="589">
        <v>620</v>
      </c>
      <c r="D391" s="605" t="s">
        <v>30</v>
      </c>
      <c r="E391" s="591">
        <v>72576.24</v>
      </c>
      <c r="F391" s="791">
        <v>85714.33</v>
      </c>
      <c r="G391" s="794">
        <v>95000</v>
      </c>
      <c r="H391" s="792">
        <v>92468</v>
      </c>
      <c r="I391" s="794">
        <v>94000</v>
      </c>
      <c r="J391" s="792">
        <v>100000</v>
      </c>
      <c r="K391" s="793">
        <v>100000</v>
      </c>
      <c r="L391"/>
      <c r="M391"/>
      <c r="N391"/>
      <c r="O391"/>
      <c r="P391"/>
      <c r="Q391"/>
      <c r="R391"/>
      <c r="S391"/>
      <c r="T391"/>
      <c r="U391"/>
      <c r="V391"/>
      <c r="W391"/>
    </row>
    <row r="392" spans="1:23" ht="12.75">
      <c r="A392" s="604"/>
      <c r="B392" s="588" t="s">
        <v>358</v>
      </c>
      <c r="C392" s="589">
        <v>630</v>
      </c>
      <c r="D392" s="605" t="s">
        <v>71</v>
      </c>
      <c r="E392" s="591">
        <v>33474.3</v>
      </c>
      <c r="F392" s="791">
        <v>47274.86</v>
      </c>
      <c r="G392" s="792">
        <v>50400</v>
      </c>
      <c r="H392" s="792">
        <v>51850</v>
      </c>
      <c r="I392" s="592">
        <v>30497</v>
      </c>
      <c r="J392" s="792">
        <v>57000</v>
      </c>
      <c r="K392" s="793">
        <v>57000</v>
      </c>
      <c r="L392"/>
      <c r="M392"/>
      <c r="N392"/>
      <c r="O392"/>
      <c r="P392"/>
      <c r="Q392"/>
      <c r="R392"/>
      <c r="S392"/>
      <c r="T392"/>
      <c r="U392"/>
      <c r="V392"/>
      <c r="W392"/>
    </row>
    <row r="393" spans="1:23" ht="12.75">
      <c r="A393" s="606"/>
      <c r="B393" s="594" t="s">
        <v>358</v>
      </c>
      <c r="C393" s="593">
        <v>640</v>
      </c>
      <c r="D393" s="607" t="s">
        <v>359</v>
      </c>
      <c r="E393" s="595">
        <v>416.88</v>
      </c>
      <c r="F393" s="791">
        <v>361.91</v>
      </c>
      <c r="G393" s="792">
        <v>0</v>
      </c>
      <c r="H393" s="792">
        <v>1300</v>
      </c>
      <c r="I393" s="592">
        <v>0</v>
      </c>
      <c r="J393" s="792">
        <v>0</v>
      </c>
      <c r="K393" s="793">
        <v>0</v>
      </c>
      <c r="L393"/>
      <c r="M393"/>
      <c r="N393"/>
      <c r="O393"/>
      <c r="P393"/>
      <c r="Q393"/>
      <c r="R393"/>
      <c r="S393"/>
      <c r="T393"/>
      <c r="U393"/>
      <c r="V393"/>
      <c r="W393"/>
    </row>
    <row r="394" spans="1:23" ht="12.75">
      <c r="A394" s="666"/>
      <c r="B394" s="668"/>
      <c r="C394" s="667"/>
      <c r="D394" s="669" t="s">
        <v>26</v>
      </c>
      <c r="E394" s="598">
        <f aca="true" t="shared" si="85" ref="E394:K394">SUM(E390:E393)</f>
        <v>299151.06</v>
      </c>
      <c r="F394" s="602">
        <f>SUM(F390:F393)</f>
        <v>359922.74999999994</v>
      </c>
      <c r="G394" s="599">
        <f t="shared" si="85"/>
        <v>388400</v>
      </c>
      <c r="H394" s="599">
        <f t="shared" si="85"/>
        <v>388618</v>
      </c>
      <c r="I394" s="599">
        <f t="shared" si="85"/>
        <v>390497</v>
      </c>
      <c r="J394" s="599">
        <f t="shared" si="85"/>
        <v>427000</v>
      </c>
      <c r="K394" s="600">
        <f t="shared" si="85"/>
        <v>427000</v>
      </c>
      <c r="L394"/>
      <c r="M394"/>
      <c r="N394"/>
      <c r="O394"/>
      <c r="P394"/>
      <c r="Q394"/>
      <c r="R394"/>
      <c r="S394"/>
      <c r="T394"/>
      <c r="U394"/>
      <c r="V394"/>
      <c r="W394"/>
    </row>
    <row r="395" spans="1:23" ht="12.75">
      <c r="A395" s="61"/>
      <c r="B395" s="78"/>
      <c r="C395" s="61"/>
      <c r="D395" s="61"/>
      <c r="E395" s="79"/>
      <c r="F395" s="52"/>
      <c r="G395" s="61"/>
      <c r="H395" s="61"/>
      <c r="I395" s="61"/>
      <c r="J395" s="61"/>
      <c r="K395" s="61"/>
      <c r="L395"/>
      <c r="M395"/>
      <c r="N395"/>
      <c r="O395"/>
      <c r="P395"/>
      <c r="Q395"/>
      <c r="R395"/>
      <c r="S395"/>
      <c r="T395"/>
      <c r="U395"/>
      <c r="V395"/>
      <c r="W395"/>
    </row>
    <row r="396" spans="1:23" ht="12.75">
      <c r="A396" s="61"/>
      <c r="B396" s="78"/>
      <c r="C396" s="61"/>
      <c r="D396" s="61"/>
      <c r="E396" s="79"/>
      <c r="F396" s="52"/>
      <c r="G396" s="61"/>
      <c r="H396" s="61"/>
      <c r="I396" s="61"/>
      <c r="J396" s="61"/>
      <c r="K396" s="61"/>
      <c r="L396"/>
      <c r="M396"/>
      <c r="N396"/>
      <c r="O396"/>
      <c r="P396"/>
      <c r="Q396"/>
      <c r="R396"/>
      <c r="S396"/>
      <c r="T396"/>
      <c r="U396"/>
      <c r="V396"/>
      <c r="W396"/>
    </row>
    <row r="397" spans="1:23" ht="15.75">
      <c r="A397" s="500" t="s">
        <v>404</v>
      </c>
      <c r="B397" s="73"/>
      <c r="C397" s="59"/>
      <c r="D397" s="59"/>
      <c r="E397" s="59"/>
      <c r="F397" s="73"/>
      <c r="G397" s="59"/>
      <c r="H397" s="59"/>
      <c r="I397" s="59"/>
      <c r="J397" s="59"/>
      <c r="K397" s="60"/>
      <c r="L397"/>
      <c r="M397"/>
      <c r="N397"/>
      <c r="O397"/>
      <c r="P397"/>
      <c r="Q397"/>
      <c r="R397"/>
      <c r="S397"/>
      <c r="T397"/>
      <c r="U397"/>
      <c r="V397"/>
      <c r="W397"/>
    </row>
    <row r="398" spans="1:23" ht="12.75">
      <c r="A398" s="80"/>
      <c r="B398" s="81"/>
      <c r="C398" s="60"/>
      <c r="D398" s="60"/>
      <c r="E398" s="60"/>
      <c r="F398" s="81"/>
      <c r="G398" s="60"/>
      <c r="H398" s="60"/>
      <c r="I398" s="60"/>
      <c r="J398" s="60"/>
      <c r="K398" s="60"/>
      <c r="L398"/>
      <c r="M398"/>
      <c r="N398"/>
      <c r="O398"/>
      <c r="P398"/>
      <c r="Q398"/>
      <c r="R398"/>
      <c r="S398"/>
      <c r="T398"/>
      <c r="U398"/>
      <c r="V398"/>
      <c r="W398"/>
    </row>
    <row r="399" spans="1:23" ht="12.75">
      <c r="A399" s="444" t="s">
        <v>374</v>
      </c>
      <c r="B399" s="91"/>
      <c r="C399" s="94"/>
      <c r="D399" s="7"/>
      <c r="E399" s="76"/>
      <c r="F399" s="75"/>
      <c r="G399" s="77"/>
      <c r="H399" s="77"/>
      <c r="I399" s="77"/>
      <c r="J399" s="77"/>
      <c r="K399" s="610" t="s">
        <v>505</v>
      </c>
      <c r="L399"/>
      <c r="M399"/>
      <c r="N399"/>
      <c r="O399"/>
      <c r="P399"/>
      <c r="Q399"/>
      <c r="R399"/>
      <c r="S399"/>
      <c r="T399"/>
      <c r="U399"/>
      <c r="V399"/>
      <c r="W399"/>
    </row>
    <row r="400" spans="1:23" ht="12.75">
      <c r="A400" s="658" t="s">
        <v>360</v>
      </c>
      <c r="B400" s="659"/>
      <c r="C400" s="562"/>
      <c r="D400" s="660" t="s">
        <v>351</v>
      </c>
      <c r="E400" s="393"/>
      <c r="F400" s="421"/>
      <c r="G400" s="566"/>
      <c r="H400" s="566"/>
      <c r="I400" s="566"/>
      <c r="J400" s="566"/>
      <c r="K400" s="567"/>
      <c r="L400"/>
      <c r="M400"/>
      <c r="N400"/>
      <c r="O400"/>
      <c r="P400"/>
      <c r="Q400"/>
      <c r="R400"/>
      <c r="S400"/>
      <c r="T400"/>
      <c r="U400"/>
      <c r="V400"/>
      <c r="W400"/>
    </row>
    <row r="401" spans="1:23" ht="12.75">
      <c r="A401" s="402"/>
      <c r="B401" s="377" t="s">
        <v>361</v>
      </c>
      <c r="C401" s="351">
        <v>610</v>
      </c>
      <c r="D401" s="605" t="s">
        <v>34</v>
      </c>
      <c r="E401" s="611">
        <v>208445.35</v>
      </c>
      <c r="F401" s="795">
        <v>230408.52</v>
      </c>
      <c r="G401" s="796">
        <v>257500</v>
      </c>
      <c r="H401" s="796">
        <v>260500</v>
      </c>
      <c r="I401" s="796">
        <v>275000</v>
      </c>
      <c r="J401" s="797">
        <v>279000</v>
      </c>
      <c r="K401" s="798">
        <v>279000</v>
      </c>
      <c r="L401"/>
      <c r="M401"/>
      <c r="N401"/>
      <c r="O401"/>
      <c r="P401"/>
      <c r="Q401"/>
      <c r="R401"/>
      <c r="S401"/>
      <c r="T401"/>
      <c r="U401"/>
      <c r="V401"/>
      <c r="W401"/>
    </row>
    <row r="402" spans="1:23" ht="12.75">
      <c r="A402" s="402"/>
      <c r="B402" s="377" t="s">
        <v>361</v>
      </c>
      <c r="C402" s="351">
        <v>620</v>
      </c>
      <c r="D402" s="605" t="s">
        <v>30</v>
      </c>
      <c r="E402" s="611">
        <v>78062.41</v>
      </c>
      <c r="F402" s="795">
        <v>88797.7</v>
      </c>
      <c r="G402" s="796">
        <v>91100</v>
      </c>
      <c r="H402" s="796">
        <v>92400</v>
      </c>
      <c r="I402" s="796">
        <v>95600</v>
      </c>
      <c r="J402" s="797">
        <v>97600</v>
      </c>
      <c r="K402" s="798">
        <v>97600</v>
      </c>
      <c r="L402"/>
      <c r="M402"/>
      <c r="N402"/>
      <c r="O402"/>
      <c r="P402"/>
      <c r="Q402"/>
      <c r="R402"/>
      <c r="S402"/>
      <c r="T402"/>
      <c r="U402"/>
      <c r="V402"/>
      <c r="W402"/>
    </row>
    <row r="403" spans="1:23" ht="12.75">
      <c r="A403" s="402"/>
      <c r="B403" s="377" t="s">
        <v>361</v>
      </c>
      <c r="C403" s="351">
        <v>630</v>
      </c>
      <c r="D403" s="438" t="s">
        <v>71</v>
      </c>
      <c r="E403" s="611">
        <v>64102.55</v>
      </c>
      <c r="F403" s="611">
        <v>60276.46</v>
      </c>
      <c r="G403" s="592">
        <v>53100</v>
      </c>
      <c r="H403" s="592">
        <v>60795</v>
      </c>
      <c r="I403" s="592">
        <v>36500</v>
      </c>
      <c r="J403" s="592">
        <v>45800</v>
      </c>
      <c r="K403" s="619">
        <v>45800</v>
      </c>
      <c r="L403"/>
      <c r="M403"/>
      <c r="N403"/>
      <c r="O403"/>
      <c r="P403"/>
      <c r="Q403"/>
      <c r="R403"/>
      <c r="S403"/>
      <c r="T403"/>
      <c r="U403"/>
      <c r="V403"/>
      <c r="W403"/>
    </row>
    <row r="404" spans="1:23" ht="12.75">
      <c r="A404" s="402"/>
      <c r="B404" s="377" t="s">
        <v>361</v>
      </c>
      <c r="C404" s="351">
        <v>640</v>
      </c>
      <c r="D404" s="438" t="s">
        <v>202</v>
      </c>
      <c r="E404" s="611">
        <v>357.07</v>
      </c>
      <c r="F404" s="611">
        <v>308.16</v>
      </c>
      <c r="G404" s="592"/>
      <c r="H404" s="592">
        <v>0</v>
      </c>
      <c r="I404" s="592"/>
      <c r="J404" s="592"/>
      <c r="K404" s="619"/>
      <c r="L404"/>
      <c r="M404"/>
      <c r="N404"/>
      <c r="O404"/>
      <c r="P404"/>
      <c r="Q404"/>
      <c r="R404"/>
      <c r="S404"/>
      <c r="T404"/>
      <c r="U404"/>
      <c r="V404"/>
      <c r="W404"/>
    </row>
    <row r="405" spans="1:23" ht="12.75">
      <c r="A405" s="673"/>
      <c r="B405" s="691"/>
      <c r="C405" s="674"/>
      <c r="D405" s="675" t="s">
        <v>26</v>
      </c>
      <c r="E405" s="379">
        <f aca="true" t="shared" si="86" ref="E405:K405">SUM(E401:E404)</f>
        <v>350967.38</v>
      </c>
      <c r="F405" s="431">
        <f>SUM(F401:F404)</f>
        <v>379790.83999999997</v>
      </c>
      <c r="G405" s="380">
        <f t="shared" si="86"/>
        <v>401700</v>
      </c>
      <c r="H405" s="380">
        <f t="shared" si="86"/>
        <v>413695</v>
      </c>
      <c r="I405" s="380">
        <f t="shared" si="86"/>
        <v>407100</v>
      </c>
      <c r="J405" s="380">
        <f t="shared" si="86"/>
        <v>422400</v>
      </c>
      <c r="K405" s="413">
        <f t="shared" si="86"/>
        <v>422400</v>
      </c>
      <c r="L405"/>
      <c r="M405"/>
      <c r="N405"/>
      <c r="O405"/>
      <c r="P405"/>
      <c r="Q405"/>
      <c r="R405"/>
      <c r="S405"/>
      <c r="T405"/>
      <c r="U405"/>
      <c r="V405"/>
      <c r="W405"/>
    </row>
    <row r="406" spans="1:23" ht="12.75">
      <c r="A406" s="411" t="s">
        <v>362</v>
      </c>
      <c r="B406" s="378"/>
      <c r="C406" s="375"/>
      <c r="D406" s="439" t="s">
        <v>363</v>
      </c>
      <c r="E406" s="367"/>
      <c r="F406" s="427"/>
      <c r="G406" s="375"/>
      <c r="H406" s="375"/>
      <c r="I406" s="375"/>
      <c r="J406" s="375"/>
      <c r="K406" s="442"/>
      <c r="L406"/>
      <c r="M406"/>
      <c r="N406"/>
      <c r="O406"/>
      <c r="P406"/>
      <c r="Q406"/>
      <c r="R406"/>
      <c r="S406"/>
      <c r="T406"/>
      <c r="U406"/>
      <c r="V406"/>
      <c r="W406"/>
    </row>
    <row r="407" spans="1:23" ht="12.75">
      <c r="A407" s="402"/>
      <c r="B407" s="377" t="s">
        <v>364</v>
      </c>
      <c r="C407" s="351">
        <v>610</v>
      </c>
      <c r="D407" s="605" t="s">
        <v>34</v>
      </c>
      <c r="E407" s="611">
        <v>33374.09</v>
      </c>
      <c r="F407" s="802">
        <v>37970.35</v>
      </c>
      <c r="G407" s="803">
        <v>42300</v>
      </c>
      <c r="H407" s="803">
        <v>44300</v>
      </c>
      <c r="I407" s="804">
        <v>44000</v>
      </c>
      <c r="J407" s="804">
        <v>45000</v>
      </c>
      <c r="K407" s="804">
        <v>45000</v>
      </c>
      <c r="L407"/>
      <c r="M407"/>
      <c r="N407"/>
      <c r="O407"/>
      <c r="P407"/>
      <c r="Q407"/>
      <c r="R407"/>
      <c r="S407"/>
      <c r="T407"/>
      <c r="U407"/>
      <c r="V407"/>
      <c r="W407"/>
    </row>
    <row r="408" spans="1:23" ht="12.75">
      <c r="A408" s="402"/>
      <c r="B408" s="377" t="s">
        <v>364</v>
      </c>
      <c r="C408" s="351">
        <v>620</v>
      </c>
      <c r="D408" s="605" t="s">
        <v>30</v>
      </c>
      <c r="E408" s="611">
        <v>14221.36</v>
      </c>
      <c r="F408" s="800">
        <v>14630.12</v>
      </c>
      <c r="G408" s="801">
        <v>14800</v>
      </c>
      <c r="H408" s="801">
        <v>15800</v>
      </c>
      <c r="I408" s="801">
        <v>15500</v>
      </c>
      <c r="J408" s="801">
        <v>16000</v>
      </c>
      <c r="K408" s="805">
        <v>16000</v>
      </c>
      <c r="L408"/>
      <c r="M408"/>
      <c r="N408"/>
      <c r="O408"/>
      <c r="P408"/>
      <c r="Q408"/>
      <c r="R408"/>
      <c r="S408"/>
      <c r="T408"/>
      <c r="U408"/>
      <c r="V408"/>
      <c r="W408"/>
    </row>
    <row r="409" spans="1:23" ht="12.75">
      <c r="A409" s="402"/>
      <c r="B409" s="377" t="s">
        <v>364</v>
      </c>
      <c r="C409" s="351">
        <v>630</v>
      </c>
      <c r="D409" s="438" t="s">
        <v>71</v>
      </c>
      <c r="E409" s="611">
        <v>58544.71</v>
      </c>
      <c r="F409" s="799">
        <v>60125.49</v>
      </c>
      <c r="G409" s="592">
        <v>51000</v>
      </c>
      <c r="H409" s="592">
        <v>59797</v>
      </c>
      <c r="I409" s="592">
        <v>46399</v>
      </c>
      <c r="J409" s="592">
        <v>42100</v>
      </c>
      <c r="K409" s="619">
        <v>42100</v>
      </c>
      <c r="L409"/>
      <c r="M409"/>
      <c r="N409"/>
      <c r="O409"/>
      <c r="P409"/>
      <c r="Q409"/>
      <c r="R409"/>
      <c r="S409"/>
      <c r="T409"/>
      <c r="U409"/>
      <c r="V409"/>
      <c r="W409"/>
    </row>
    <row r="410" spans="1:23" ht="12.75">
      <c r="A410" s="402"/>
      <c r="B410" s="377" t="s">
        <v>364</v>
      </c>
      <c r="C410" s="351">
        <v>640</v>
      </c>
      <c r="D410" s="438" t="s">
        <v>359</v>
      </c>
      <c r="E410" s="616">
        <v>0</v>
      </c>
      <c r="F410" s="611">
        <v>79.21</v>
      </c>
      <c r="G410" s="592"/>
      <c r="H410" s="592">
        <v>0</v>
      </c>
      <c r="I410" s="592"/>
      <c r="J410" s="592"/>
      <c r="K410" s="619"/>
      <c r="L410"/>
      <c r="M410"/>
      <c r="N410"/>
      <c r="O410"/>
      <c r="P410"/>
      <c r="Q410"/>
      <c r="R410"/>
      <c r="S410"/>
      <c r="T410"/>
      <c r="U410"/>
      <c r="V410"/>
      <c r="W410"/>
    </row>
    <row r="411" spans="1:23" ht="12.75">
      <c r="A411" s="684"/>
      <c r="B411" s="683"/>
      <c r="C411" s="682"/>
      <c r="D411" s="681" t="s">
        <v>26</v>
      </c>
      <c r="E411" s="612">
        <f aca="true" t="shared" si="87" ref="E411:K411">SUM(E407:E410)</f>
        <v>106140.16</v>
      </c>
      <c r="F411" s="617">
        <f>SUM(F407:F410)</f>
        <v>112805.17</v>
      </c>
      <c r="G411" s="613">
        <f t="shared" si="87"/>
        <v>108100</v>
      </c>
      <c r="H411" s="613">
        <f t="shared" si="87"/>
        <v>119897</v>
      </c>
      <c r="I411" s="579">
        <f t="shared" si="87"/>
        <v>105899</v>
      </c>
      <c r="J411" s="613">
        <f t="shared" si="87"/>
        <v>103100</v>
      </c>
      <c r="K411" s="620">
        <f t="shared" si="87"/>
        <v>103100</v>
      </c>
      <c r="L411"/>
      <c r="M411"/>
      <c r="N411"/>
      <c r="O411"/>
      <c r="P411"/>
      <c r="Q411"/>
      <c r="R411"/>
      <c r="S411"/>
      <c r="T411"/>
      <c r="U411"/>
      <c r="V411"/>
      <c r="W411"/>
    </row>
    <row r="412" spans="1:23" ht="12.75">
      <c r="A412" s="666"/>
      <c r="B412" s="668"/>
      <c r="C412" s="667"/>
      <c r="D412" s="669" t="s">
        <v>365</v>
      </c>
      <c r="E412" s="355">
        <f aca="true" t="shared" si="88" ref="E412:K412">E411+E405</f>
        <v>457107.54000000004</v>
      </c>
      <c r="F412" s="618">
        <f>F411+F405</f>
        <v>492596.00999999995</v>
      </c>
      <c r="G412" s="614">
        <f t="shared" si="88"/>
        <v>509800</v>
      </c>
      <c r="H412" s="614">
        <f t="shared" si="88"/>
        <v>533592</v>
      </c>
      <c r="I412" s="356">
        <f t="shared" si="88"/>
        <v>512999</v>
      </c>
      <c r="J412" s="614">
        <f t="shared" si="88"/>
        <v>525500</v>
      </c>
      <c r="K412" s="615">
        <f t="shared" si="88"/>
        <v>525500</v>
      </c>
      <c r="L412"/>
      <c r="M412"/>
      <c r="N412"/>
      <c r="O412"/>
      <c r="P412"/>
      <c r="Q412"/>
      <c r="R412"/>
      <c r="S412"/>
      <c r="T412"/>
      <c r="U412"/>
      <c r="V412"/>
      <c r="W412"/>
    </row>
    <row r="413" spans="1:23" ht="12.75">
      <c r="A413" s="82"/>
      <c r="B413" s="83"/>
      <c r="C413" s="82"/>
      <c r="D413" s="82"/>
      <c r="E413" s="84"/>
      <c r="F413" s="84"/>
      <c r="G413" s="84"/>
      <c r="H413" s="84"/>
      <c r="I413" s="66"/>
      <c r="J413" s="84"/>
      <c r="K413" s="84"/>
      <c r="L413"/>
      <c r="M413"/>
      <c r="N413"/>
      <c r="O413"/>
      <c r="P413"/>
      <c r="Q413"/>
      <c r="R413"/>
      <c r="S413"/>
      <c r="T413"/>
      <c r="U413"/>
      <c r="V413"/>
      <c r="W413"/>
    </row>
    <row r="414" spans="1:23" ht="12.75">
      <c r="A414" s="82"/>
      <c r="B414" s="83"/>
      <c r="C414" s="82"/>
      <c r="D414" s="82"/>
      <c r="E414" s="84"/>
      <c r="F414" s="84"/>
      <c r="G414" s="84"/>
      <c r="H414" s="84"/>
      <c r="I414" s="66"/>
      <c r="J414" s="84"/>
      <c r="K414" s="84"/>
      <c r="L414"/>
      <c r="M414"/>
      <c r="N414"/>
      <c r="O414"/>
      <c r="P414"/>
      <c r="Q414"/>
      <c r="R414"/>
      <c r="S414"/>
      <c r="T414"/>
      <c r="U414"/>
      <c r="V414"/>
      <c r="W414"/>
    </row>
    <row r="415" spans="1:23" ht="15.75">
      <c r="A415" s="500" t="s">
        <v>405</v>
      </c>
      <c r="B415" s="59"/>
      <c r="C415" s="59"/>
      <c r="D415" s="59"/>
      <c r="E415" s="59"/>
      <c r="F415" s="59"/>
      <c r="G415" s="59"/>
      <c r="H415" s="59"/>
      <c r="I415" s="59"/>
      <c r="J415" s="60"/>
      <c r="K415" s="60"/>
      <c r="L415"/>
      <c r="M415"/>
      <c r="N415"/>
      <c r="O415"/>
      <c r="P415"/>
      <c r="Q415"/>
      <c r="R415"/>
      <c r="S415"/>
      <c r="T415"/>
      <c r="U415"/>
      <c r="V415"/>
      <c r="W415"/>
    </row>
    <row r="416" spans="1:23" ht="12.75">
      <c r="A416" s="85"/>
      <c r="B416" s="60"/>
      <c r="C416" s="60"/>
      <c r="D416" s="60"/>
      <c r="E416" s="60"/>
      <c r="F416" s="60"/>
      <c r="G416" s="60"/>
      <c r="H416" s="60"/>
      <c r="I416" s="60"/>
      <c r="J416" s="60"/>
      <c r="K416" s="60"/>
      <c r="L416"/>
      <c r="M416"/>
      <c r="N416"/>
      <c r="O416"/>
      <c r="P416"/>
      <c r="Q416"/>
      <c r="R416"/>
      <c r="S416"/>
      <c r="T416"/>
      <c r="U416"/>
      <c r="V416"/>
      <c r="W416"/>
    </row>
    <row r="417" spans="1:23" ht="12.75">
      <c r="A417" s="57" t="s">
        <v>374</v>
      </c>
      <c r="B417" s="91"/>
      <c r="C417" s="60"/>
      <c r="D417" s="60"/>
      <c r="E417" s="60"/>
      <c r="F417" s="60"/>
      <c r="G417" s="60"/>
      <c r="H417" s="60"/>
      <c r="I417" s="60"/>
      <c r="J417" s="60"/>
      <c r="K417" s="610" t="s">
        <v>505</v>
      </c>
      <c r="L417"/>
      <c r="M417"/>
      <c r="N417"/>
      <c r="O417"/>
      <c r="P417"/>
      <c r="Q417"/>
      <c r="R417"/>
      <c r="S417"/>
      <c r="T417"/>
      <c r="U417"/>
      <c r="V417"/>
      <c r="W417"/>
    </row>
    <row r="418" spans="1:23" ht="12.75">
      <c r="A418" s="735" t="s">
        <v>188</v>
      </c>
      <c r="B418" s="536" t="s">
        <v>219</v>
      </c>
      <c r="C418" s="536">
        <v>610</v>
      </c>
      <c r="D418" s="736" t="s">
        <v>34</v>
      </c>
      <c r="E418" s="737">
        <v>335367</v>
      </c>
      <c r="F418" s="787">
        <v>377042</v>
      </c>
      <c r="G418" s="789">
        <v>423260</v>
      </c>
      <c r="H418" s="788">
        <v>423260</v>
      </c>
      <c r="I418" s="788">
        <v>426793</v>
      </c>
      <c r="J418" s="788">
        <v>426793</v>
      </c>
      <c r="K418" s="786">
        <v>426793</v>
      </c>
      <c r="L418"/>
      <c r="M418"/>
      <c r="N418"/>
      <c r="O418"/>
      <c r="P418"/>
      <c r="Q418"/>
      <c r="R418"/>
      <c r="S418"/>
      <c r="T418"/>
      <c r="U418"/>
      <c r="V418"/>
      <c r="W418"/>
    </row>
    <row r="419" spans="1:23" ht="12.75">
      <c r="A419" s="604" t="s">
        <v>188</v>
      </c>
      <c r="B419" s="351" t="s">
        <v>219</v>
      </c>
      <c r="C419" s="351">
        <v>620</v>
      </c>
      <c r="D419" s="605" t="s">
        <v>30</v>
      </c>
      <c r="E419" s="627">
        <v>126976</v>
      </c>
      <c r="F419" s="808">
        <v>147046</v>
      </c>
      <c r="G419" s="809">
        <v>165918</v>
      </c>
      <c r="H419" s="806">
        <v>165918</v>
      </c>
      <c r="I419" s="806">
        <v>163035</v>
      </c>
      <c r="J419" s="806">
        <v>163035</v>
      </c>
      <c r="K419" s="807">
        <v>163035</v>
      </c>
      <c r="L419"/>
      <c r="M419"/>
      <c r="N419"/>
      <c r="O419"/>
      <c r="P419"/>
      <c r="Q419"/>
      <c r="R419"/>
      <c r="S419"/>
      <c r="T419"/>
      <c r="U419"/>
      <c r="V419"/>
      <c r="W419"/>
    </row>
    <row r="420" spans="1:23" ht="12.75">
      <c r="A420" s="604" t="s">
        <v>188</v>
      </c>
      <c r="B420" s="351" t="s">
        <v>219</v>
      </c>
      <c r="C420" s="351">
        <v>630</v>
      </c>
      <c r="D420" s="438" t="s">
        <v>71</v>
      </c>
      <c r="E420" s="627">
        <v>171383.49</v>
      </c>
      <c r="F420" s="810">
        <v>166953.26</v>
      </c>
      <c r="G420" s="811">
        <v>171548</v>
      </c>
      <c r="H420" s="812">
        <v>170748</v>
      </c>
      <c r="I420" s="812">
        <v>200214</v>
      </c>
      <c r="J420" s="812">
        <v>200214</v>
      </c>
      <c r="K420" s="813">
        <v>200214</v>
      </c>
      <c r="L420"/>
      <c r="M420"/>
      <c r="N420"/>
      <c r="O420"/>
      <c r="P420"/>
      <c r="Q420"/>
      <c r="R420"/>
      <c r="S420"/>
      <c r="T420"/>
      <c r="U420"/>
      <c r="V420"/>
      <c r="W420"/>
    </row>
    <row r="421" spans="1:23" ht="12.75">
      <c r="A421" s="604" t="s">
        <v>188</v>
      </c>
      <c r="B421" s="351" t="s">
        <v>219</v>
      </c>
      <c r="C421" s="351">
        <v>640</v>
      </c>
      <c r="D421" s="438" t="s">
        <v>368</v>
      </c>
      <c r="E421" s="627">
        <v>0</v>
      </c>
      <c r="F421" s="808">
        <v>0</v>
      </c>
      <c r="G421" s="809">
        <v>0</v>
      </c>
      <c r="H421" s="806">
        <v>0</v>
      </c>
      <c r="I421" s="806">
        <v>0</v>
      </c>
      <c r="J421" s="806">
        <v>0</v>
      </c>
      <c r="K421" s="807">
        <v>0</v>
      </c>
      <c r="L421"/>
      <c r="M421"/>
      <c r="N421"/>
      <c r="O421"/>
      <c r="P421"/>
      <c r="Q421"/>
      <c r="R421"/>
      <c r="S421"/>
      <c r="T421"/>
      <c r="U421"/>
      <c r="V421"/>
      <c r="W421"/>
    </row>
    <row r="422" spans="1:23" ht="12.75">
      <c r="A422" s="606" t="s">
        <v>188</v>
      </c>
      <c r="B422" s="528" t="s">
        <v>219</v>
      </c>
      <c r="C422" s="528">
        <v>640</v>
      </c>
      <c r="D422" s="632" t="s">
        <v>369</v>
      </c>
      <c r="E422" s="628">
        <v>903.12</v>
      </c>
      <c r="F422" s="808">
        <v>1736.56</v>
      </c>
      <c r="G422" s="809">
        <v>0</v>
      </c>
      <c r="H422" s="806">
        <v>1600</v>
      </c>
      <c r="I422" s="806">
        <v>0</v>
      </c>
      <c r="J422" s="806">
        <v>0</v>
      </c>
      <c r="K422" s="807">
        <v>0</v>
      </c>
      <c r="L422"/>
      <c r="M422"/>
      <c r="N422"/>
      <c r="O422"/>
      <c r="P422"/>
      <c r="Q422"/>
      <c r="R422"/>
      <c r="S422"/>
      <c r="T422"/>
      <c r="U422"/>
      <c r="V422"/>
      <c r="W422"/>
    </row>
    <row r="423" spans="1:23" ht="12.75">
      <c r="A423" s="631"/>
      <c r="B423" s="504"/>
      <c r="C423" s="504"/>
      <c r="D423" s="671" t="s">
        <v>236</v>
      </c>
      <c r="E423" s="598">
        <f aca="true" t="shared" si="89" ref="E423:K423">SUM(E418:E422)</f>
        <v>634629.61</v>
      </c>
      <c r="F423" s="602">
        <f>SUM(F418:F422)</f>
        <v>692777.8200000001</v>
      </c>
      <c r="G423" s="599">
        <f t="shared" si="89"/>
        <v>760726</v>
      </c>
      <c r="H423" s="629">
        <f t="shared" si="89"/>
        <v>761526</v>
      </c>
      <c r="I423" s="629">
        <f t="shared" si="89"/>
        <v>790042</v>
      </c>
      <c r="J423" s="629">
        <f t="shared" si="89"/>
        <v>790042</v>
      </c>
      <c r="K423" s="630">
        <f t="shared" si="89"/>
        <v>790042</v>
      </c>
      <c r="L423"/>
      <c r="M423"/>
      <c r="N423"/>
      <c r="O423"/>
      <c r="P423"/>
      <c r="Q423"/>
      <c r="R423"/>
      <c r="S423"/>
      <c r="T423"/>
      <c r="U423"/>
      <c r="V423"/>
      <c r="W423"/>
    </row>
    <row r="424" spans="1:23" ht="12.75">
      <c r="A424" s="60"/>
      <c r="B424" s="60"/>
      <c r="C424" s="60"/>
      <c r="D424" s="60"/>
      <c r="E424" s="60"/>
      <c r="F424" s="60"/>
      <c r="G424" s="60"/>
      <c r="H424" s="60"/>
      <c r="I424" s="60"/>
      <c r="J424" s="60"/>
      <c r="K424" s="60"/>
      <c r="L424"/>
      <c r="M424"/>
      <c r="N424"/>
      <c r="O424"/>
      <c r="P424"/>
      <c r="Q424"/>
      <c r="R424"/>
      <c r="S424"/>
      <c r="T424"/>
      <c r="U424"/>
      <c r="V424"/>
      <c r="W424"/>
    </row>
    <row r="426" spans="1:23" ht="12.75">
      <c r="A426" s="621" t="s">
        <v>373</v>
      </c>
      <c r="B426" s="101"/>
      <c r="C426" s="101"/>
      <c r="D426" s="101"/>
      <c r="F426" s="95"/>
      <c r="K426" s="610" t="s">
        <v>505</v>
      </c>
      <c r="L426"/>
      <c r="M426"/>
      <c r="N426"/>
      <c r="O426"/>
      <c r="P426"/>
      <c r="Q426"/>
      <c r="R426"/>
      <c r="S426"/>
      <c r="T426"/>
      <c r="U426"/>
      <c r="V426"/>
      <c r="W426"/>
    </row>
    <row r="427" spans="1:23" ht="12.75">
      <c r="A427" s="330"/>
      <c r="B427" s="538"/>
      <c r="C427" s="538"/>
      <c r="D427" s="738" t="s">
        <v>370</v>
      </c>
      <c r="E427" s="332">
        <f aca="true" t="shared" si="90" ref="E427:K427">E280</f>
        <v>2453944.2600000002</v>
      </c>
      <c r="F427" s="346">
        <f t="shared" si="90"/>
        <v>2769241.39</v>
      </c>
      <c r="G427" s="333">
        <f t="shared" si="90"/>
        <v>3152111</v>
      </c>
      <c r="H427" s="333">
        <f t="shared" si="90"/>
        <v>3182926</v>
      </c>
      <c r="I427" s="333">
        <f t="shared" si="90"/>
        <v>3112766</v>
      </c>
      <c r="J427" s="333">
        <f t="shared" si="90"/>
        <v>3198391</v>
      </c>
      <c r="K427" s="334">
        <f t="shared" si="90"/>
        <v>3226580</v>
      </c>
      <c r="L427"/>
      <c r="M427"/>
      <c r="N427"/>
      <c r="O427"/>
      <c r="P427"/>
      <c r="Q427"/>
      <c r="R427"/>
      <c r="S427"/>
      <c r="T427"/>
      <c r="U427"/>
      <c r="V427"/>
      <c r="W427"/>
    </row>
    <row r="428" spans="1:23" ht="12.75">
      <c r="A428" s="335"/>
      <c r="B428" s="375"/>
      <c r="C428" s="375"/>
      <c r="D428" s="633" t="s">
        <v>371</v>
      </c>
      <c r="E428" s="337">
        <f aca="true" t="shared" si="91" ref="E428:K428">E324+E382+E394+E412+E423</f>
        <v>3049038.62</v>
      </c>
      <c r="F428" s="337">
        <f t="shared" si="91"/>
        <v>3425696.63</v>
      </c>
      <c r="G428" s="337">
        <f t="shared" si="91"/>
        <v>3667096</v>
      </c>
      <c r="H428" s="338">
        <f t="shared" si="91"/>
        <v>3793544</v>
      </c>
      <c r="I428" s="338">
        <f t="shared" si="91"/>
        <v>3818040</v>
      </c>
      <c r="J428" s="338">
        <f t="shared" si="91"/>
        <v>3783343</v>
      </c>
      <c r="K428" s="338">
        <f t="shared" si="91"/>
        <v>3763343</v>
      </c>
      <c r="L428"/>
      <c r="M428"/>
      <c r="N428"/>
      <c r="O428"/>
      <c r="P428"/>
      <c r="Q428"/>
      <c r="R428"/>
      <c r="S428"/>
      <c r="T428"/>
      <c r="U428"/>
      <c r="V428"/>
      <c r="W428"/>
    </row>
    <row r="429" spans="1:23" ht="12.75">
      <c r="A429" s="501"/>
      <c r="B429" s="504"/>
      <c r="C429" s="504"/>
      <c r="D429" s="670" t="s">
        <v>236</v>
      </c>
      <c r="E429" s="598">
        <f aca="true" t="shared" si="92" ref="E429:K429">SUM(E427:E428)</f>
        <v>5502982.880000001</v>
      </c>
      <c r="F429" s="598">
        <f t="shared" si="92"/>
        <v>6194938.02</v>
      </c>
      <c r="G429" s="599">
        <f t="shared" si="92"/>
        <v>6819207</v>
      </c>
      <c r="H429" s="599">
        <f t="shared" si="92"/>
        <v>6976470</v>
      </c>
      <c r="I429" s="599">
        <f t="shared" si="92"/>
        <v>6930806</v>
      </c>
      <c r="J429" s="599">
        <f t="shared" si="92"/>
        <v>6981734</v>
      </c>
      <c r="K429" s="599">
        <f t="shared" si="92"/>
        <v>6989923</v>
      </c>
      <c r="L429"/>
      <c r="M429"/>
      <c r="N429"/>
      <c r="O429"/>
      <c r="P429"/>
      <c r="Q429"/>
      <c r="R429"/>
      <c r="S429"/>
      <c r="T429"/>
      <c r="U429"/>
      <c r="V429"/>
      <c r="W429"/>
    </row>
    <row r="432" spans="1:23" ht="12.75">
      <c r="A432" s="86" t="s">
        <v>376</v>
      </c>
      <c r="B432" s="87"/>
      <c r="C432" s="88"/>
      <c r="D432" s="89"/>
      <c r="E432" s="95"/>
      <c r="F432" s="95"/>
      <c r="K432" s="610" t="s">
        <v>505</v>
      </c>
      <c r="L432"/>
      <c r="M432"/>
      <c r="N432"/>
      <c r="O432"/>
      <c r="P432"/>
      <c r="Q432"/>
      <c r="R432"/>
      <c r="S432"/>
      <c r="T432"/>
      <c r="U432"/>
      <c r="V432"/>
      <c r="W432"/>
    </row>
    <row r="433" spans="1:23" ht="12.75">
      <c r="A433" s="726" t="s">
        <v>20</v>
      </c>
      <c r="B433" s="727"/>
      <c r="C433" s="727"/>
      <c r="D433" s="727" t="s">
        <v>21</v>
      </c>
      <c r="E433" s="740">
        <f>E436</f>
        <v>8244</v>
      </c>
      <c r="F433" s="739">
        <f>F436</f>
        <v>6486</v>
      </c>
      <c r="G433" s="741"/>
      <c r="H433" s="741">
        <f>H436</f>
        <v>0</v>
      </c>
      <c r="I433" s="742">
        <f>I436</f>
        <v>15000</v>
      </c>
      <c r="J433" s="742">
        <f>J436</f>
        <v>5000</v>
      </c>
      <c r="K433" s="743"/>
      <c r="L433"/>
      <c r="M433"/>
      <c r="N433"/>
      <c r="O433"/>
      <c r="P433"/>
      <c r="Q433"/>
      <c r="R433"/>
      <c r="S433"/>
      <c r="T433"/>
      <c r="U433"/>
      <c r="V433"/>
      <c r="W433"/>
    </row>
    <row r="434" spans="1:23" ht="12.75">
      <c r="A434" s="401" t="s">
        <v>239</v>
      </c>
      <c r="B434" s="351"/>
      <c r="C434" s="351"/>
      <c r="D434" s="352" t="s">
        <v>240</v>
      </c>
      <c r="E434" s="424"/>
      <c r="F434" s="636"/>
      <c r="G434" s="338"/>
      <c r="H434" s="338"/>
      <c r="I434" s="338"/>
      <c r="J434" s="338"/>
      <c r="K434" s="339"/>
      <c r="L434"/>
      <c r="M434"/>
      <c r="N434"/>
      <c r="O434"/>
      <c r="P434"/>
      <c r="Q434"/>
      <c r="R434"/>
      <c r="S434"/>
      <c r="T434"/>
      <c r="U434"/>
      <c r="V434"/>
      <c r="W434"/>
    </row>
    <row r="435" spans="1:23" ht="12.75">
      <c r="A435" s="402"/>
      <c r="B435" s="351" t="s">
        <v>31</v>
      </c>
      <c r="C435" s="351">
        <v>710</v>
      </c>
      <c r="D435" s="351" t="s">
        <v>377</v>
      </c>
      <c r="E435" s="424">
        <v>8244</v>
      </c>
      <c r="F435" s="636">
        <v>6486</v>
      </c>
      <c r="G435" s="338"/>
      <c r="H435" s="338">
        <v>0</v>
      </c>
      <c r="I435" s="338">
        <v>15000</v>
      </c>
      <c r="J435" s="338">
        <v>5000</v>
      </c>
      <c r="K435" s="339">
        <v>0</v>
      </c>
      <c r="L435"/>
      <c r="M435"/>
      <c r="N435"/>
      <c r="O435"/>
      <c r="P435"/>
      <c r="Q435"/>
      <c r="R435"/>
      <c r="S435"/>
      <c r="T435"/>
      <c r="U435"/>
      <c r="V435"/>
      <c r="W435"/>
    </row>
    <row r="436" spans="1:23" ht="12.75">
      <c r="A436" s="676"/>
      <c r="B436" s="690"/>
      <c r="C436" s="677"/>
      <c r="D436" s="516" t="s">
        <v>26</v>
      </c>
      <c r="E436" s="424">
        <f aca="true" t="shared" si="93" ref="E436:K436">SUM(E435:E435)</f>
        <v>8244</v>
      </c>
      <c r="F436" s="636">
        <f>SUM(F435)</f>
        <v>6486</v>
      </c>
      <c r="G436" s="338">
        <f t="shared" si="93"/>
        <v>0</v>
      </c>
      <c r="H436" s="338">
        <f t="shared" si="93"/>
        <v>0</v>
      </c>
      <c r="I436" s="338">
        <f t="shared" si="93"/>
        <v>15000</v>
      </c>
      <c r="J436" s="338">
        <f t="shared" si="93"/>
        <v>5000</v>
      </c>
      <c r="K436" s="339">
        <f t="shared" si="93"/>
        <v>0</v>
      </c>
      <c r="L436"/>
      <c r="M436"/>
      <c r="N436"/>
      <c r="O436"/>
      <c r="P436"/>
      <c r="Q436"/>
      <c r="R436"/>
      <c r="S436"/>
      <c r="T436"/>
      <c r="U436"/>
      <c r="V436"/>
      <c r="W436"/>
    </row>
    <row r="437" spans="1:23" ht="12.75">
      <c r="A437" s="405" t="s">
        <v>54</v>
      </c>
      <c r="B437" s="370"/>
      <c r="C437" s="370"/>
      <c r="D437" s="370" t="s">
        <v>55</v>
      </c>
      <c r="E437" s="428">
        <f aca="true" t="shared" si="94" ref="E437:K437">E440+E443</f>
        <v>36964.87</v>
      </c>
      <c r="F437" s="637">
        <f>F440+F443</f>
        <v>13911.58</v>
      </c>
      <c r="G437" s="372">
        <f t="shared" si="94"/>
        <v>27000</v>
      </c>
      <c r="H437" s="372">
        <f t="shared" si="94"/>
        <v>171200</v>
      </c>
      <c r="I437" s="372">
        <f t="shared" si="94"/>
        <v>93000</v>
      </c>
      <c r="J437" s="372">
        <f t="shared" si="94"/>
        <v>12000</v>
      </c>
      <c r="K437" s="634">
        <f t="shared" si="94"/>
        <v>12000</v>
      </c>
      <c r="L437"/>
      <c r="M437"/>
      <c r="N437"/>
      <c r="O437"/>
      <c r="P437"/>
      <c r="Q437"/>
      <c r="R437"/>
      <c r="S437"/>
      <c r="T437"/>
      <c r="U437"/>
      <c r="V437"/>
      <c r="W437"/>
    </row>
    <row r="438" spans="1:23" ht="12.75">
      <c r="A438" s="402" t="s">
        <v>200</v>
      </c>
      <c r="B438" s="351"/>
      <c r="C438" s="351"/>
      <c r="D438" s="352" t="s">
        <v>201</v>
      </c>
      <c r="E438" s="425"/>
      <c r="F438" s="638"/>
      <c r="G438" s="364"/>
      <c r="H438" s="364"/>
      <c r="I438" s="364"/>
      <c r="J438" s="364"/>
      <c r="K438" s="403"/>
      <c r="L438"/>
      <c r="M438"/>
      <c r="N438"/>
      <c r="O438"/>
      <c r="P438"/>
      <c r="Q438"/>
      <c r="R438"/>
      <c r="S438"/>
      <c r="T438"/>
      <c r="U438"/>
      <c r="V438"/>
      <c r="W438"/>
    </row>
    <row r="439" spans="1:23" ht="12.75">
      <c r="A439" s="402"/>
      <c r="B439" s="351" t="s">
        <v>31</v>
      </c>
      <c r="C439" s="351">
        <v>710</v>
      </c>
      <c r="D439" s="351" t="s">
        <v>378</v>
      </c>
      <c r="E439" s="425">
        <v>2448</v>
      </c>
      <c r="F439" s="638">
        <v>0</v>
      </c>
      <c r="G439" s="364">
        <v>7000</v>
      </c>
      <c r="H439" s="364">
        <v>37000</v>
      </c>
      <c r="I439" s="364">
        <v>7000</v>
      </c>
      <c r="J439" s="364">
        <v>7000</v>
      </c>
      <c r="K439" s="403">
        <v>7000</v>
      </c>
      <c r="L439"/>
      <c r="M439"/>
      <c r="N439"/>
      <c r="O439"/>
      <c r="P439"/>
      <c r="Q439"/>
      <c r="R439"/>
      <c r="S439"/>
      <c r="T439"/>
      <c r="U439"/>
      <c r="V439"/>
      <c r="W439"/>
    </row>
    <row r="440" spans="1:23" ht="12.75">
      <c r="A440" s="676"/>
      <c r="B440" s="690"/>
      <c r="C440" s="677"/>
      <c r="D440" s="516" t="s">
        <v>26</v>
      </c>
      <c r="E440" s="425">
        <f aca="true" t="shared" si="95" ref="E440:K440">SUM(E439)</f>
        <v>2448</v>
      </c>
      <c r="F440" s="638">
        <f>SUM(F439)</f>
        <v>0</v>
      </c>
      <c r="G440" s="364">
        <f t="shared" si="95"/>
        <v>7000</v>
      </c>
      <c r="H440" s="364">
        <f t="shared" si="95"/>
        <v>37000</v>
      </c>
      <c r="I440" s="364">
        <f t="shared" si="95"/>
        <v>7000</v>
      </c>
      <c r="J440" s="364">
        <f t="shared" si="95"/>
        <v>7000</v>
      </c>
      <c r="K440" s="403">
        <f t="shared" si="95"/>
        <v>7000</v>
      </c>
      <c r="L440"/>
      <c r="M440"/>
      <c r="N440"/>
      <c r="O440"/>
      <c r="P440"/>
      <c r="Q440"/>
      <c r="R440"/>
      <c r="S440"/>
      <c r="T440"/>
      <c r="U440"/>
      <c r="V440"/>
      <c r="W440"/>
    </row>
    <row r="441" spans="1:23" ht="12.75">
      <c r="A441" s="401" t="s">
        <v>66</v>
      </c>
      <c r="B441" s="351"/>
      <c r="C441" s="351"/>
      <c r="D441" s="352" t="s">
        <v>67</v>
      </c>
      <c r="E441" s="426"/>
      <c r="F441" s="639"/>
      <c r="G441" s="366"/>
      <c r="H441" s="366"/>
      <c r="I441" s="366"/>
      <c r="J441" s="366"/>
      <c r="K441" s="404"/>
      <c r="L441"/>
      <c r="M441"/>
      <c r="N441"/>
      <c r="O441"/>
      <c r="P441"/>
      <c r="Q441"/>
      <c r="R441"/>
      <c r="S441"/>
      <c r="T441"/>
      <c r="U441"/>
      <c r="V441"/>
      <c r="W441"/>
    </row>
    <row r="442" spans="1:23" ht="12.75">
      <c r="A442" s="402"/>
      <c r="B442" s="369" t="s">
        <v>31</v>
      </c>
      <c r="C442" s="369">
        <v>710</v>
      </c>
      <c r="D442" s="369" t="s">
        <v>379</v>
      </c>
      <c r="E442" s="425">
        <v>34516.87</v>
      </c>
      <c r="F442" s="638">
        <v>13911.58</v>
      </c>
      <c r="G442" s="364">
        <v>20000</v>
      </c>
      <c r="H442" s="364">
        <v>134200</v>
      </c>
      <c r="I442" s="364">
        <v>86000</v>
      </c>
      <c r="J442" s="364">
        <v>5000</v>
      </c>
      <c r="K442" s="403">
        <v>5000</v>
      </c>
      <c r="L442"/>
      <c r="M442"/>
      <c r="N442"/>
      <c r="O442"/>
      <c r="P442"/>
      <c r="Q442"/>
      <c r="R442"/>
      <c r="S442"/>
      <c r="T442"/>
      <c r="U442"/>
      <c r="V442"/>
      <c r="W442"/>
    </row>
    <row r="443" spans="1:23" ht="12.75">
      <c r="A443" s="676"/>
      <c r="B443" s="690"/>
      <c r="C443" s="677"/>
      <c r="D443" s="516" t="s">
        <v>26</v>
      </c>
      <c r="E443" s="425">
        <f aca="true" t="shared" si="96" ref="E443:K443">SUM(E442:E442)</f>
        <v>34516.87</v>
      </c>
      <c r="F443" s="638">
        <f>SUM(F442:F442)</f>
        <v>13911.58</v>
      </c>
      <c r="G443" s="364">
        <f t="shared" si="96"/>
        <v>20000</v>
      </c>
      <c r="H443" s="364">
        <f t="shared" si="96"/>
        <v>134200</v>
      </c>
      <c r="I443" s="364">
        <f t="shared" si="96"/>
        <v>86000</v>
      </c>
      <c r="J443" s="364">
        <f t="shared" si="96"/>
        <v>5000</v>
      </c>
      <c r="K443" s="403">
        <f t="shared" si="96"/>
        <v>5000</v>
      </c>
      <c r="L443"/>
      <c r="M443"/>
      <c r="N443"/>
      <c r="O443"/>
      <c r="P443"/>
      <c r="Q443"/>
      <c r="R443"/>
      <c r="S443"/>
      <c r="T443"/>
      <c r="U443"/>
      <c r="V443"/>
      <c r="W443"/>
    </row>
    <row r="444" spans="1:23" ht="12.75">
      <c r="A444" s="405" t="s">
        <v>95</v>
      </c>
      <c r="B444" s="370"/>
      <c r="C444" s="370"/>
      <c r="D444" s="370" t="s">
        <v>96</v>
      </c>
      <c r="E444" s="430">
        <f>E447+E450+E453</f>
        <v>95930.98000000001</v>
      </c>
      <c r="F444" s="640">
        <f>F450+F453</f>
        <v>21640.629999999997</v>
      </c>
      <c r="G444" s="361">
        <f>G450</f>
        <v>1200</v>
      </c>
      <c r="H444" s="361">
        <f>H450+H453</f>
        <v>9700</v>
      </c>
      <c r="I444" s="362">
        <f>I450</f>
        <v>0</v>
      </c>
      <c r="J444" s="362"/>
      <c r="K444" s="410"/>
      <c r="L444"/>
      <c r="M444"/>
      <c r="N444"/>
      <c r="O444"/>
      <c r="P444"/>
      <c r="Q444"/>
      <c r="R444"/>
      <c r="S444"/>
      <c r="T444"/>
      <c r="U444"/>
      <c r="V444"/>
      <c r="W444"/>
    </row>
    <row r="445" spans="1:23" ht="12.75">
      <c r="A445" s="401" t="s">
        <v>97</v>
      </c>
      <c r="B445" s="351"/>
      <c r="C445" s="351"/>
      <c r="D445" s="368" t="s">
        <v>98</v>
      </c>
      <c r="E445" s="424"/>
      <c r="F445" s="636"/>
      <c r="G445" s="338"/>
      <c r="H445" s="338"/>
      <c r="I445" s="338"/>
      <c r="J445" s="338"/>
      <c r="K445" s="339"/>
      <c r="L445"/>
      <c r="M445"/>
      <c r="N445"/>
      <c r="O445"/>
      <c r="P445"/>
      <c r="Q445"/>
      <c r="R445"/>
      <c r="S445"/>
      <c r="T445"/>
      <c r="U445"/>
      <c r="V445"/>
      <c r="W445"/>
    </row>
    <row r="446" spans="1:23" ht="12.75">
      <c r="A446" s="402"/>
      <c r="B446" s="351" t="s">
        <v>99</v>
      </c>
      <c r="C446" s="351">
        <v>710</v>
      </c>
      <c r="D446" s="351" t="s">
        <v>380</v>
      </c>
      <c r="E446" s="424">
        <v>15826.8</v>
      </c>
      <c r="F446" s="636"/>
      <c r="G446" s="366"/>
      <c r="H446" s="366"/>
      <c r="I446" s="338"/>
      <c r="J446" s="338"/>
      <c r="K446" s="339"/>
      <c r="L446"/>
      <c r="M446"/>
      <c r="N446"/>
      <c r="O446"/>
      <c r="P446"/>
      <c r="Q446"/>
      <c r="R446"/>
      <c r="S446"/>
      <c r="T446"/>
      <c r="U446"/>
      <c r="V446"/>
      <c r="W446"/>
    </row>
    <row r="447" spans="1:23" ht="12.75">
      <c r="A447" s="676"/>
      <c r="B447" s="690"/>
      <c r="C447" s="677"/>
      <c r="D447" s="516" t="s">
        <v>26</v>
      </c>
      <c r="E447" s="424">
        <f>SUM(E446)</f>
        <v>15826.8</v>
      </c>
      <c r="F447" s="636"/>
      <c r="G447" s="338"/>
      <c r="H447" s="338"/>
      <c r="I447" s="338"/>
      <c r="J447" s="338"/>
      <c r="K447" s="339"/>
      <c r="L447"/>
      <c r="M447"/>
      <c r="N447"/>
      <c r="O447"/>
      <c r="P447"/>
      <c r="Q447"/>
      <c r="R447"/>
      <c r="S447"/>
      <c r="T447"/>
      <c r="U447"/>
      <c r="V447"/>
      <c r="W447"/>
    </row>
    <row r="448" spans="1:23" ht="12.75">
      <c r="A448" s="401" t="s">
        <v>101</v>
      </c>
      <c r="B448" s="351"/>
      <c r="C448" s="351"/>
      <c r="D448" s="368" t="s">
        <v>102</v>
      </c>
      <c r="E448" s="424"/>
      <c r="F448" s="636"/>
      <c r="G448" s="338"/>
      <c r="H448" s="338"/>
      <c r="I448" s="338"/>
      <c r="J448" s="338"/>
      <c r="K448" s="339"/>
      <c r="L448"/>
      <c r="M448"/>
      <c r="N448"/>
      <c r="O448"/>
      <c r="P448"/>
      <c r="Q448"/>
      <c r="R448"/>
      <c r="S448"/>
      <c r="T448"/>
      <c r="U448"/>
      <c r="V448"/>
      <c r="W448"/>
    </row>
    <row r="449" spans="1:23" ht="12.75">
      <c r="A449" s="402"/>
      <c r="B449" s="351" t="s">
        <v>103</v>
      </c>
      <c r="C449" s="351">
        <v>710</v>
      </c>
      <c r="D449" s="351" t="s">
        <v>381</v>
      </c>
      <c r="E449" s="424">
        <v>73205</v>
      </c>
      <c r="F449" s="636">
        <v>14496.73</v>
      </c>
      <c r="G449" s="338">
        <v>1200</v>
      </c>
      <c r="H449" s="338">
        <v>9700</v>
      </c>
      <c r="I449" s="338"/>
      <c r="J449" s="338"/>
      <c r="K449" s="339"/>
      <c r="L449"/>
      <c r="M449"/>
      <c r="N449"/>
      <c r="O449"/>
      <c r="P449"/>
      <c r="Q449"/>
      <c r="R449"/>
      <c r="S449"/>
      <c r="T449"/>
      <c r="U449"/>
      <c r="V449"/>
      <c r="W449"/>
    </row>
    <row r="450" spans="1:23" ht="12.75">
      <c r="A450" s="676"/>
      <c r="B450" s="690"/>
      <c r="C450" s="677"/>
      <c r="D450" s="516" t="s">
        <v>26</v>
      </c>
      <c r="E450" s="424">
        <f>SUM(E449)</f>
        <v>73205</v>
      </c>
      <c r="F450" s="636">
        <f>SUM(F449)</f>
        <v>14496.73</v>
      </c>
      <c r="G450" s="338">
        <f>SUM(G449)</f>
        <v>1200</v>
      </c>
      <c r="H450" s="338">
        <f>SUM(H449)</f>
        <v>9700</v>
      </c>
      <c r="I450" s="338">
        <f>SUM(I449)</f>
        <v>0</v>
      </c>
      <c r="J450" s="338"/>
      <c r="K450" s="339"/>
      <c r="L450"/>
      <c r="M450"/>
      <c r="N450"/>
      <c r="O450"/>
      <c r="P450"/>
      <c r="Q450"/>
      <c r="R450"/>
      <c r="S450"/>
      <c r="T450"/>
      <c r="U450"/>
      <c r="V450"/>
      <c r="W450"/>
    </row>
    <row r="451" spans="1:23" ht="12.75">
      <c r="A451" s="411" t="s">
        <v>258</v>
      </c>
      <c r="B451" s="378"/>
      <c r="C451" s="375"/>
      <c r="D451" s="368" t="s">
        <v>241</v>
      </c>
      <c r="E451" s="424"/>
      <c r="F451" s="636"/>
      <c r="G451" s="366"/>
      <c r="H451" s="366"/>
      <c r="I451" s="338"/>
      <c r="J451" s="338"/>
      <c r="K451" s="339"/>
      <c r="L451"/>
      <c r="M451"/>
      <c r="N451"/>
      <c r="O451"/>
      <c r="P451"/>
      <c r="Q451"/>
      <c r="R451"/>
      <c r="S451"/>
      <c r="T451"/>
      <c r="U451"/>
      <c r="V451"/>
      <c r="W451"/>
    </row>
    <row r="452" spans="1:23" ht="12.75">
      <c r="A452" s="335"/>
      <c r="B452" s="351" t="s">
        <v>99</v>
      </c>
      <c r="C452" s="375">
        <v>710</v>
      </c>
      <c r="D452" s="375" t="s">
        <v>382</v>
      </c>
      <c r="E452" s="424">
        <v>6899.18</v>
      </c>
      <c r="F452" s="636">
        <v>7143.9</v>
      </c>
      <c r="G452" s="366"/>
      <c r="H452" s="366"/>
      <c r="I452" s="338"/>
      <c r="J452" s="338"/>
      <c r="K452" s="339"/>
      <c r="L452"/>
      <c r="M452"/>
      <c r="N452"/>
      <c r="O452"/>
      <c r="P452"/>
      <c r="Q452"/>
      <c r="R452"/>
      <c r="S452"/>
      <c r="T452"/>
      <c r="U452"/>
      <c r="V452"/>
      <c r="W452"/>
    </row>
    <row r="453" spans="1:23" ht="12.75">
      <c r="A453" s="676"/>
      <c r="B453" s="690"/>
      <c r="C453" s="677"/>
      <c r="D453" s="516" t="s">
        <v>26</v>
      </c>
      <c r="E453" s="424">
        <f>SUM(E452)</f>
        <v>6899.18</v>
      </c>
      <c r="F453" s="636">
        <f>SUM(F452)</f>
        <v>7143.9</v>
      </c>
      <c r="G453" s="366"/>
      <c r="H453" s="366">
        <f>SUM(H452)</f>
        <v>0</v>
      </c>
      <c r="I453" s="338">
        <v>0</v>
      </c>
      <c r="J453" s="338">
        <v>0</v>
      </c>
      <c r="K453" s="339">
        <v>0</v>
      </c>
      <c r="L453"/>
      <c r="M453"/>
      <c r="N453"/>
      <c r="O453"/>
      <c r="P453"/>
      <c r="Q453"/>
      <c r="R453"/>
      <c r="S453"/>
      <c r="T453"/>
      <c r="U453"/>
      <c r="V453"/>
      <c r="W453"/>
    </row>
    <row r="454" spans="1:23" ht="12.75">
      <c r="A454" s="405" t="s">
        <v>113</v>
      </c>
      <c r="B454" s="370"/>
      <c r="C454" s="370"/>
      <c r="D454" s="370" t="s">
        <v>114</v>
      </c>
      <c r="E454" s="430">
        <f aca="true" t="shared" si="97" ref="E454:K454">E457</f>
        <v>77806.26</v>
      </c>
      <c r="F454" s="640">
        <f>F457</f>
        <v>0</v>
      </c>
      <c r="G454" s="361">
        <f t="shared" si="97"/>
        <v>0</v>
      </c>
      <c r="H454" s="361">
        <f t="shared" si="97"/>
        <v>0</v>
      </c>
      <c r="I454" s="362">
        <f t="shared" si="97"/>
        <v>0</v>
      </c>
      <c r="J454" s="362">
        <f t="shared" si="97"/>
        <v>0</v>
      </c>
      <c r="K454" s="410">
        <f t="shared" si="97"/>
        <v>0</v>
      </c>
      <c r="L454"/>
      <c r="M454"/>
      <c r="N454"/>
      <c r="O454"/>
      <c r="P454"/>
      <c r="Q454"/>
      <c r="R454"/>
      <c r="S454"/>
      <c r="T454"/>
      <c r="U454"/>
      <c r="V454"/>
      <c r="W454"/>
    </row>
    <row r="455" spans="1:23" ht="12.75">
      <c r="A455" s="412" t="s">
        <v>115</v>
      </c>
      <c r="B455" s="376"/>
      <c r="C455" s="376"/>
      <c r="D455" s="376" t="s">
        <v>116</v>
      </c>
      <c r="E455" s="431"/>
      <c r="F455" s="641"/>
      <c r="G455" s="380"/>
      <c r="H455" s="380"/>
      <c r="I455" s="380"/>
      <c r="J455" s="380"/>
      <c r="K455" s="413"/>
      <c r="L455"/>
      <c r="M455"/>
      <c r="N455"/>
      <c r="O455"/>
      <c r="P455"/>
      <c r="Q455"/>
      <c r="R455"/>
      <c r="S455"/>
      <c r="T455"/>
      <c r="U455"/>
      <c r="V455"/>
      <c r="W455"/>
    </row>
    <row r="456" spans="1:23" ht="12.75">
      <c r="A456" s="402"/>
      <c r="B456" s="351" t="s">
        <v>117</v>
      </c>
      <c r="C456" s="351">
        <v>710</v>
      </c>
      <c r="D456" s="351" t="s">
        <v>383</v>
      </c>
      <c r="E456" s="424">
        <v>77806.26</v>
      </c>
      <c r="F456" s="636"/>
      <c r="G456" s="366"/>
      <c r="H456" s="366"/>
      <c r="I456" s="338"/>
      <c r="J456" s="338"/>
      <c r="K456" s="339"/>
      <c r="L456"/>
      <c r="M456"/>
      <c r="N456"/>
      <c r="O456"/>
      <c r="P456"/>
      <c r="Q456"/>
      <c r="R456"/>
      <c r="S456"/>
      <c r="T456"/>
      <c r="U456"/>
      <c r="V456"/>
      <c r="W456"/>
    </row>
    <row r="457" spans="1:23" ht="12.75">
      <c r="A457" s="676"/>
      <c r="B457" s="690"/>
      <c r="C457" s="677"/>
      <c r="D457" s="516" t="s">
        <v>26</v>
      </c>
      <c r="E457" s="424">
        <f>SUM(E456:E456)</f>
        <v>77806.26</v>
      </c>
      <c r="F457" s="636">
        <f>SUM(F456:F456)</f>
        <v>0</v>
      </c>
      <c r="G457" s="338"/>
      <c r="H457" s="338"/>
      <c r="I457" s="338"/>
      <c r="J457" s="338"/>
      <c r="K457" s="339"/>
      <c r="L457"/>
      <c r="M457"/>
      <c r="N457"/>
      <c r="O457"/>
      <c r="P457"/>
      <c r="Q457"/>
      <c r="R457"/>
      <c r="S457"/>
      <c r="T457"/>
      <c r="U457"/>
      <c r="V457"/>
      <c r="W457"/>
    </row>
    <row r="458" spans="1:23" ht="12.75">
      <c r="A458" s="405" t="s">
        <v>122</v>
      </c>
      <c r="B458" s="370"/>
      <c r="C458" s="370"/>
      <c r="D458" s="370" t="s">
        <v>123</v>
      </c>
      <c r="E458" s="432">
        <f>E461</f>
        <v>196021.06</v>
      </c>
      <c r="F458" s="642"/>
      <c r="G458" s="383">
        <f>G464</f>
        <v>193570</v>
      </c>
      <c r="H458" s="383">
        <f>H461+H463</f>
        <v>215835</v>
      </c>
      <c r="I458" s="385">
        <f>I464</f>
        <v>174050</v>
      </c>
      <c r="J458" s="385"/>
      <c r="K458" s="416"/>
      <c r="L458"/>
      <c r="M458"/>
      <c r="N458"/>
      <c r="O458"/>
      <c r="P458"/>
      <c r="Q458"/>
      <c r="R458"/>
      <c r="S458"/>
      <c r="T458"/>
      <c r="U458"/>
      <c r="V458"/>
      <c r="W458"/>
    </row>
    <row r="459" spans="1:23" ht="12.75">
      <c r="A459" s="402" t="s">
        <v>251</v>
      </c>
      <c r="B459" s="377"/>
      <c r="C459" s="351"/>
      <c r="D459" s="352" t="s">
        <v>252</v>
      </c>
      <c r="E459" s="424"/>
      <c r="F459" s="639"/>
      <c r="G459" s="366"/>
      <c r="H459" s="366"/>
      <c r="I459" s="366"/>
      <c r="J459" s="366"/>
      <c r="K459" s="404"/>
      <c r="L459"/>
      <c r="M459"/>
      <c r="N459"/>
      <c r="O459"/>
      <c r="P459"/>
      <c r="Q459"/>
      <c r="R459"/>
      <c r="S459"/>
      <c r="T459"/>
      <c r="U459"/>
      <c r="V459"/>
      <c r="W459"/>
    </row>
    <row r="460" spans="1:23" ht="12.75">
      <c r="A460" s="402"/>
      <c r="B460" s="351" t="s">
        <v>384</v>
      </c>
      <c r="C460" s="351">
        <v>710</v>
      </c>
      <c r="D460" s="351" t="s">
        <v>385</v>
      </c>
      <c r="E460" s="424">
        <v>196021.06</v>
      </c>
      <c r="F460" s="636"/>
      <c r="G460" s="366"/>
      <c r="H460" s="366">
        <v>16100</v>
      </c>
      <c r="I460" s="366"/>
      <c r="J460" s="366"/>
      <c r="K460" s="404"/>
      <c r="L460"/>
      <c r="M460"/>
      <c r="N460"/>
      <c r="O460"/>
      <c r="P460"/>
      <c r="Q460"/>
      <c r="R460"/>
      <c r="S460"/>
      <c r="T460"/>
      <c r="U460"/>
      <c r="V460"/>
      <c r="W460"/>
    </row>
    <row r="461" spans="1:23" ht="12.75">
      <c r="A461" s="402"/>
      <c r="B461" s="377"/>
      <c r="C461" s="351"/>
      <c r="D461" s="351" t="s">
        <v>26</v>
      </c>
      <c r="E461" s="424">
        <f>SUM(E460:E460)</f>
        <v>196021.06</v>
      </c>
      <c r="F461" s="636"/>
      <c r="G461" s="366"/>
      <c r="H461" s="366">
        <f>SUM(H460)</f>
        <v>16100</v>
      </c>
      <c r="I461" s="366"/>
      <c r="J461" s="366"/>
      <c r="K461" s="404"/>
      <c r="L461"/>
      <c r="M461"/>
      <c r="N461"/>
      <c r="O461"/>
      <c r="P461"/>
      <c r="Q461"/>
      <c r="R461"/>
      <c r="S461"/>
      <c r="T461"/>
      <c r="U461"/>
      <c r="V461"/>
      <c r="W461"/>
    </row>
    <row r="462" spans="1:23" ht="12.75">
      <c r="A462" s="402" t="s">
        <v>203</v>
      </c>
      <c r="B462" s="377"/>
      <c r="C462" s="351"/>
      <c r="D462" s="352" t="s">
        <v>242</v>
      </c>
      <c r="E462" s="424"/>
      <c r="F462" s="639"/>
      <c r="G462" s="366"/>
      <c r="H462" s="366"/>
      <c r="I462" s="338"/>
      <c r="J462" s="338"/>
      <c r="K462" s="339"/>
      <c r="L462"/>
      <c r="M462"/>
      <c r="N462"/>
      <c r="O462"/>
      <c r="P462"/>
      <c r="Q462"/>
      <c r="R462"/>
      <c r="S462"/>
      <c r="T462"/>
      <c r="U462"/>
      <c r="V462"/>
      <c r="W462"/>
    </row>
    <row r="463" spans="1:23" ht="12.75">
      <c r="A463" s="402"/>
      <c r="B463" s="377" t="s">
        <v>124</v>
      </c>
      <c r="C463" s="351">
        <v>710</v>
      </c>
      <c r="D463" s="375" t="s">
        <v>386</v>
      </c>
      <c r="E463" s="424"/>
      <c r="F463" s="636"/>
      <c r="G463" s="338">
        <v>193570</v>
      </c>
      <c r="H463" s="338">
        <v>199735</v>
      </c>
      <c r="I463" s="338">
        <v>174050</v>
      </c>
      <c r="J463" s="338"/>
      <c r="K463" s="339"/>
      <c r="L463"/>
      <c r="M463"/>
      <c r="N463"/>
      <c r="O463"/>
      <c r="P463"/>
      <c r="Q463"/>
      <c r="R463"/>
      <c r="S463"/>
      <c r="T463"/>
      <c r="U463"/>
      <c r="V463"/>
      <c r="W463"/>
    </row>
    <row r="464" spans="1:23" ht="12.75">
      <c r="A464" s="676"/>
      <c r="B464" s="690"/>
      <c r="C464" s="677"/>
      <c r="D464" s="516" t="s">
        <v>26</v>
      </c>
      <c r="E464" s="424"/>
      <c r="F464" s="636"/>
      <c r="G464" s="338">
        <f>SUM(G463)</f>
        <v>193570</v>
      </c>
      <c r="H464" s="338">
        <f>SUM(H463)</f>
        <v>199735</v>
      </c>
      <c r="I464" s="338">
        <f>SUM(I463)</f>
        <v>174050</v>
      </c>
      <c r="J464" s="338">
        <f>SUM(J463)</f>
        <v>0</v>
      </c>
      <c r="K464" s="339">
        <f>SUM(K463)</f>
        <v>0</v>
      </c>
      <c r="L464"/>
      <c r="M464"/>
      <c r="N464"/>
      <c r="O464"/>
      <c r="P464"/>
      <c r="Q464"/>
      <c r="R464"/>
      <c r="S464"/>
      <c r="T464"/>
      <c r="U464"/>
      <c r="V464"/>
      <c r="W464"/>
    </row>
    <row r="465" spans="1:23" ht="12.75">
      <c r="A465" s="405" t="s">
        <v>136</v>
      </c>
      <c r="B465" s="370"/>
      <c r="C465" s="370"/>
      <c r="D465" s="370" t="s">
        <v>137</v>
      </c>
      <c r="E465" s="430">
        <f>E468</f>
        <v>40289.24</v>
      </c>
      <c r="F465" s="640"/>
      <c r="G465" s="361"/>
      <c r="H465" s="361"/>
      <c r="I465" s="362"/>
      <c r="J465" s="362"/>
      <c r="K465" s="410"/>
      <c r="L465"/>
      <c r="M465"/>
      <c r="N465"/>
      <c r="O465"/>
      <c r="P465"/>
      <c r="Q465"/>
      <c r="R465"/>
      <c r="S465"/>
      <c r="T465"/>
      <c r="U465"/>
      <c r="V465"/>
      <c r="W465"/>
    </row>
    <row r="466" spans="1:23" ht="12.75">
      <c r="A466" s="401" t="s">
        <v>142</v>
      </c>
      <c r="B466" s="352"/>
      <c r="C466" s="352"/>
      <c r="D466" s="352" t="s">
        <v>229</v>
      </c>
      <c r="E466" s="424"/>
      <c r="F466" s="636"/>
      <c r="G466" s="338"/>
      <c r="H466" s="338"/>
      <c r="I466" s="338"/>
      <c r="J466" s="338"/>
      <c r="K466" s="339"/>
      <c r="L466"/>
      <c r="M466"/>
      <c r="N466"/>
      <c r="O466"/>
      <c r="P466"/>
      <c r="Q466"/>
      <c r="R466"/>
      <c r="S466"/>
      <c r="T466"/>
      <c r="U466"/>
      <c r="V466"/>
      <c r="W466"/>
    </row>
    <row r="467" spans="1:23" ht="12.75">
      <c r="A467" s="402"/>
      <c r="B467" s="351" t="s">
        <v>140</v>
      </c>
      <c r="C467" s="375">
        <v>710</v>
      </c>
      <c r="D467" s="351" t="s">
        <v>387</v>
      </c>
      <c r="E467" s="424">
        <v>40289.24</v>
      </c>
      <c r="F467" s="636"/>
      <c r="G467" s="366"/>
      <c r="H467" s="366"/>
      <c r="I467" s="338"/>
      <c r="J467" s="338"/>
      <c r="K467" s="339"/>
      <c r="L467"/>
      <c r="M467"/>
      <c r="N467"/>
      <c r="O467"/>
      <c r="P467"/>
      <c r="Q467"/>
      <c r="R467"/>
      <c r="S467"/>
      <c r="T467"/>
      <c r="U467"/>
      <c r="V467"/>
      <c r="W467"/>
    </row>
    <row r="468" spans="1:23" ht="12.75">
      <c r="A468" s="676"/>
      <c r="B468" s="690"/>
      <c r="C468" s="677"/>
      <c r="D468" s="516" t="s">
        <v>26</v>
      </c>
      <c r="E468" s="424">
        <f>SUM(E467:E467)</f>
        <v>40289.24</v>
      </c>
      <c r="F468" s="636"/>
      <c r="G468" s="366"/>
      <c r="H468" s="366"/>
      <c r="I468" s="338"/>
      <c r="J468" s="338"/>
      <c r="K468" s="339"/>
      <c r="L468"/>
      <c r="M468"/>
      <c r="N468"/>
      <c r="O468"/>
      <c r="P468"/>
      <c r="Q468"/>
      <c r="R468"/>
      <c r="S468"/>
      <c r="T468"/>
      <c r="U468"/>
      <c r="V468"/>
      <c r="W468"/>
    </row>
    <row r="469" spans="1:23" ht="12.75">
      <c r="A469" s="405" t="s">
        <v>143</v>
      </c>
      <c r="B469" s="370"/>
      <c r="C469" s="370"/>
      <c r="D469" s="370" t="s">
        <v>144</v>
      </c>
      <c r="E469" s="430">
        <f>E472</f>
        <v>1400</v>
      </c>
      <c r="F469" s="640"/>
      <c r="G469" s="361"/>
      <c r="H469" s="361"/>
      <c r="I469" s="362"/>
      <c r="J469" s="362"/>
      <c r="K469" s="410"/>
      <c r="L469"/>
      <c r="M469"/>
      <c r="N469"/>
      <c r="O469"/>
      <c r="P469"/>
      <c r="Q469"/>
      <c r="R469"/>
      <c r="S469"/>
      <c r="T469"/>
      <c r="U469"/>
      <c r="V469"/>
      <c r="W469"/>
    </row>
    <row r="470" spans="1:23" ht="12.75">
      <c r="A470" s="401" t="s">
        <v>147</v>
      </c>
      <c r="B470" s="351"/>
      <c r="C470" s="351"/>
      <c r="D470" s="368" t="s">
        <v>230</v>
      </c>
      <c r="E470" s="424"/>
      <c r="F470" s="636"/>
      <c r="G470" s="338"/>
      <c r="H470" s="338"/>
      <c r="I470" s="338"/>
      <c r="J470" s="338"/>
      <c r="K470" s="339"/>
      <c r="L470"/>
      <c r="M470"/>
      <c r="N470"/>
      <c r="O470"/>
      <c r="P470"/>
      <c r="Q470"/>
      <c r="R470"/>
      <c r="S470"/>
      <c r="T470"/>
      <c r="U470"/>
      <c r="V470"/>
      <c r="W470"/>
    </row>
    <row r="471" spans="1:23" ht="12.75">
      <c r="A471" s="401"/>
      <c r="B471" s="351" t="s">
        <v>214</v>
      </c>
      <c r="C471" s="351">
        <v>710</v>
      </c>
      <c r="D471" s="375" t="s">
        <v>388</v>
      </c>
      <c r="E471" s="424">
        <v>1400</v>
      </c>
      <c r="F471" s="636"/>
      <c r="G471" s="338"/>
      <c r="H471" s="338"/>
      <c r="I471" s="338"/>
      <c r="J471" s="338"/>
      <c r="K471" s="339"/>
      <c r="L471"/>
      <c r="M471"/>
      <c r="N471"/>
      <c r="O471"/>
      <c r="P471"/>
      <c r="Q471"/>
      <c r="R471"/>
      <c r="S471"/>
      <c r="T471"/>
      <c r="U471"/>
      <c r="V471"/>
      <c r="W471"/>
    </row>
    <row r="472" spans="1:23" ht="12.75">
      <c r="A472" s="676"/>
      <c r="B472" s="690"/>
      <c r="C472" s="677"/>
      <c r="D472" s="516" t="s">
        <v>26</v>
      </c>
      <c r="E472" s="424">
        <f>SUM(E471)</f>
        <v>1400</v>
      </c>
      <c r="F472" s="636"/>
      <c r="G472" s="338"/>
      <c r="H472" s="338"/>
      <c r="I472" s="338"/>
      <c r="J472" s="338"/>
      <c r="K472" s="339"/>
      <c r="L472"/>
      <c r="M472"/>
      <c r="N472"/>
      <c r="O472"/>
      <c r="P472"/>
      <c r="Q472"/>
      <c r="R472"/>
      <c r="S472"/>
      <c r="T472"/>
      <c r="U472"/>
      <c r="V472"/>
      <c r="W472"/>
    </row>
    <row r="473" spans="1:23" ht="12.75">
      <c r="A473" s="405" t="s">
        <v>155</v>
      </c>
      <c r="B473" s="370"/>
      <c r="C473" s="370"/>
      <c r="D473" s="370" t="s">
        <v>156</v>
      </c>
      <c r="E473" s="430">
        <f>E481+E489+E492</f>
        <v>174060.78</v>
      </c>
      <c r="F473" s="640">
        <f>F481+F489+F495</f>
        <v>88621.92</v>
      </c>
      <c r="G473" s="361">
        <f>G481+G489+G492+G495</f>
        <v>16715</v>
      </c>
      <c r="H473" s="361">
        <f>H481+H489+H492+H495+H476</f>
        <v>109075</v>
      </c>
      <c r="I473" s="361">
        <f>I481+I489+I492+I495</f>
        <v>62058</v>
      </c>
      <c r="J473" s="361">
        <f>J481+J489+J492+J495</f>
        <v>26900</v>
      </c>
      <c r="K473" s="635">
        <f>K481+K489+K492+K495+K476</f>
        <v>67000</v>
      </c>
      <c r="L473"/>
      <c r="M473"/>
      <c r="N473"/>
      <c r="O473"/>
      <c r="P473"/>
      <c r="Q473"/>
      <c r="R473"/>
      <c r="S473"/>
      <c r="T473"/>
      <c r="U473"/>
      <c r="V473"/>
      <c r="W473"/>
    </row>
    <row r="474" spans="1:11" s="1" customFormat="1" ht="12.75">
      <c r="A474" s="401" t="s">
        <v>157</v>
      </c>
      <c r="B474" s="369"/>
      <c r="C474" s="369"/>
      <c r="D474" s="441" t="s">
        <v>158</v>
      </c>
      <c r="E474" s="431"/>
      <c r="F474" s="641"/>
      <c r="G474" s="380"/>
      <c r="H474" s="380"/>
      <c r="I474" s="380"/>
      <c r="J474" s="380"/>
      <c r="K474" s="413"/>
    </row>
    <row r="475" spans="1:11" s="1" customFormat="1" ht="12.75">
      <c r="A475" s="411"/>
      <c r="B475" s="375" t="s">
        <v>31</v>
      </c>
      <c r="C475" s="151">
        <v>710</v>
      </c>
      <c r="D475" s="151" t="s">
        <v>519</v>
      </c>
      <c r="E475" s="431"/>
      <c r="F475" s="641"/>
      <c r="G475" s="380"/>
      <c r="H475" s="158">
        <v>27300</v>
      </c>
      <c r="I475" s="158"/>
      <c r="J475" s="158"/>
      <c r="K475" s="171">
        <v>25000</v>
      </c>
    </row>
    <row r="476" spans="1:11" s="1" customFormat="1" ht="12.75">
      <c r="A476" s="411"/>
      <c r="B476" s="368"/>
      <c r="C476" s="368"/>
      <c r="D476" s="516" t="s">
        <v>26</v>
      </c>
      <c r="E476" s="431"/>
      <c r="F476" s="641"/>
      <c r="G476" s="380"/>
      <c r="H476" s="158">
        <f>SUM(H475)</f>
        <v>27300</v>
      </c>
      <c r="I476" s="158"/>
      <c r="J476" s="158"/>
      <c r="K476" s="171">
        <f>SUM(K475)</f>
        <v>25000</v>
      </c>
    </row>
    <row r="477" spans="1:23" ht="12.75">
      <c r="A477" s="401" t="s">
        <v>164</v>
      </c>
      <c r="B477" s="351"/>
      <c r="C477" s="351"/>
      <c r="D477" s="368" t="s">
        <v>165</v>
      </c>
      <c r="E477" s="424"/>
      <c r="F477" s="636"/>
      <c r="G477" s="366"/>
      <c r="H477" s="366"/>
      <c r="I477" s="338"/>
      <c r="J477" s="338"/>
      <c r="K477" s="339"/>
      <c r="L477"/>
      <c r="M477"/>
      <c r="N477"/>
      <c r="O477"/>
      <c r="P477"/>
      <c r="Q477"/>
      <c r="R477"/>
      <c r="S477"/>
      <c r="T477"/>
      <c r="U477"/>
      <c r="V477"/>
      <c r="W477"/>
    </row>
    <row r="478" spans="1:23" ht="12.75">
      <c r="A478" s="401" t="s">
        <v>166</v>
      </c>
      <c r="B478" s="375"/>
      <c r="C478" s="351"/>
      <c r="D478" s="368" t="s">
        <v>167</v>
      </c>
      <c r="E478" s="427"/>
      <c r="F478" s="643"/>
      <c r="G478" s="366"/>
      <c r="H478" s="366"/>
      <c r="I478" s="366"/>
      <c r="J478" s="366"/>
      <c r="K478" s="404"/>
      <c r="L478"/>
      <c r="M478"/>
      <c r="N478"/>
      <c r="O478"/>
      <c r="P478"/>
      <c r="Q478"/>
      <c r="R478"/>
      <c r="S478"/>
      <c r="T478"/>
      <c r="U478"/>
      <c r="V478"/>
      <c r="W478"/>
    </row>
    <row r="479" spans="1:23" ht="12.75">
      <c r="A479" s="402"/>
      <c r="B479" s="375" t="s">
        <v>216</v>
      </c>
      <c r="C479" s="351">
        <v>710</v>
      </c>
      <c r="D479" s="351" t="s">
        <v>389</v>
      </c>
      <c r="E479" s="424">
        <v>4912.21</v>
      </c>
      <c r="F479" s="636">
        <v>12636.67</v>
      </c>
      <c r="G479" s="338">
        <v>1000</v>
      </c>
      <c r="H479" s="338">
        <v>5000</v>
      </c>
      <c r="I479" s="338">
        <v>1000</v>
      </c>
      <c r="J479" s="338">
        <v>2000</v>
      </c>
      <c r="K479" s="339">
        <v>2000</v>
      </c>
      <c r="L479"/>
      <c r="M479"/>
      <c r="N479"/>
      <c r="O479"/>
      <c r="P479"/>
      <c r="Q479"/>
      <c r="R479"/>
      <c r="S479"/>
      <c r="T479"/>
      <c r="U479"/>
      <c r="V479"/>
      <c r="W479"/>
    </row>
    <row r="480" spans="1:23" ht="12.75">
      <c r="A480" s="402"/>
      <c r="B480" s="375" t="s">
        <v>216</v>
      </c>
      <c r="C480" s="351">
        <v>710</v>
      </c>
      <c r="D480" s="351" t="s">
        <v>390</v>
      </c>
      <c r="E480" s="424">
        <v>3824.9</v>
      </c>
      <c r="F480" s="636">
        <v>21671.72</v>
      </c>
      <c r="G480" s="338">
        <v>4335</v>
      </c>
      <c r="H480" s="338">
        <v>4335</v>
      </c>
      <c r="I480" s="338"/>
      <c r="J480" s="338"/>
      <c r="K480" s="339"/>
      <c r="L480"/>
      <c r="M480"/>
      <c r="N480"/>
      <c r="O480"/>
      <c r="P480"/>
      <c r="Q480"/>
      <c r="R480"/>
      <c r="S480"/>
      <c r="T480"/>
      <c r="U480"/>
      <c r="V480"/>
      <c r="W480"/>
    </row>
    <row r="481" spans="1:23" ht="12.75">
      <c r="A481" s="676"/>
      <c r="B481" s="690"/>
      <c r="C481" s="677"/>
      <c r="D481" s="516" t="s">
        <v>26</v>
      </c>
      <c r="E481" s="424">
        <f aca="true" t="shared" si="98" ref="E481:K481">SUM(E479:E480)</f>
        <v>8737.11</v>
      </c>
      <c r="F481" s="636">
        <f>SUM(F479:F480)</f>
        <v>34308.39</v>
      </c>
      <c r="G481" s="338">
        <f t="shared" si="98"/>
        <v>5335</v>
      </c>
      <c r="H481" s="338">
        <f t="shared" si="98"/>
        <v>9335</v>
      </c>
      <c r="I481" s="338">
        <f t="shared" si="98"/>
        <v>1000</v>
      </c>
      <c r="J481" s="338">
        <f t="shared" si="98"/>
        <v>2000</v>
      </c>
      <c r="K481" s="339">
        <f t="shared" si="98"/>
        <v>2000</v>
      </c>
      <c r="L481"/>
      <c r="M481"/>
      <c r="N481"/>
      <c r="O481"/>
      <c r="P481"/>
      <c r="Q481"/>
      <c r="R481"/>
      <c r="S481"/>
      <c r="T481"/>
      <c r="U481"/>
      <c r="V481"/>
      <c r="W481"/>
    </row>
    <row r="482" spans="1:23" ht="12.75">
      <c r="A482" s="401" t="s">
        <v>173</v>
      </c>
      <c r="B482" s="352"/>
      <c r="C482" s="352"/>
      <c r="D482" s="352" t="s">
        <v>265</v>
      </c>
      <c r="E482" s="424"/>
      <c r="F482" s="636"/>
      <c r="G482" s="366"/>
      <c r="H482" s="366"/>
      <c r="I482" s="338"/>
      <c r="J482" s="384"/>
      <c r="K482" s="415"/>
      <c r="L482"/>
      <c r="M482"/>
      <c r="N482"/>
      <c r="O482"/>
      <c r="P482"/>
      <c r="Q482"/>
      <c r="R482"/>
      <c r="S482"/>
      <c r="T482"/>
      <c r="U482"/>
      <c r="V482"/>
      <c r="W482"/>
    </row>
    <row r="483" spans="1:23" ht="12.75">
      <c r="A483" s="402"/>
      <c r="B483" s="375" t="s">
        <v>31</v>
      </c>
      <c r="C483" s="375">
        <v>710</v>
      </c>
      <c r="D483" s="351" t="s">
        <v>394</v>
      </c>
      <c r="E483" s="424">
        <v>7556.7</v>
      </c>
      <c r="F483" s="636">
        <v>29854.33</v>
      </c>
      <c r="G483" s="338">
        <v>5000</v>
      </c>
      <c r="H483" s="338">
        <v>5002</v>
      </c>
      <c r="I483" s="338"/>
      <c r="J483" s="338"/>
      <c r="K483" s="339"/>
      <c r="L483"/>
      <c r="M483"/>
      <c r="N483"/>
      <c r="O483"/>
      <c r="P483"/>
      <c r="Q483"/>
      <c r="R483"/>
      <c r="S483"/>
      <c r="T483"/>
      <c r="U483"/>
      <c r="V483"/>
      <c r="W483"/>
    </row>
    <row r="484" spans="1:23" ht="12.75">
      <c r="A484" s="402"/>
      <c r="B484" s="375" t="s">
        <v>31</v>
      </c>
      <c r="C484" s="375">
        <v>710</v>
      </c>
      <c r="D484" s="351" t="s">
        <v>395</v>
      </c>
      <c r="E484" s="424"/>
      <c r="F484" s="636"/>
      <c r="G484" s="338">
        <v>5000</v>
      </c>
      <c r="H484" s="338">
        <v>5000</v>
      </c>
      <c r="I484" s="338"/>
      <c r="J484" s="338"/>
      <c r="K484" s="339"/>
      <c r="L484"/>
      <c r="M484"/>
      <c r="N484"/>
      <c r="O484"/>
      <c r="P484"/>
      <c r="Q484"/>
      <c r="R484"/>
      <c r="S484"/>
      <c r="T484"/>
      <c r="U484"/>
      <c r="V484"/>
      <c r="W484"/>
    </row>
    <row r="485" spans="1:23" ht="12.75">
      <c r="A485" s="402"/>
      <c r="B485" s="375" t="s">
        <v>31</v>
      </c>
      <c r="C485" s="375">
        <v>710</v>
      </c>
      <c r="D485" s="351" t="s">
        <v>396</v>
      </c>
      <c r="E485" s="424">
        <v>1100.54</v>
      </c>
      <c r="F485" s="636">
        <v>6750</v>
      </c>
      <c r="G485" s="338"/>
      <c r="H485" s="338">
        <v>6500</v>
      </c>
      <c r="I485" s="338">
        <v>6500</v>
      </c>
      <c r="J485" s="338">
        <v>24900</v>
      </c>
      <c r="K485" s="339">
        <v>40000</v>
      </c>
      <c r="L485"/>
      <c r="M485"/>
      <c r="N485"/>
      <c r="O485"/>
      <c r="P485"/>
      <c r="Q485"/>
      <c r="R485"/>
      <c r="S485"/>
      <c r="T485"/>
      <c r="U485"/>
      <c r="V485"/>
      <c r="W485"/>
    </row>
    <row r="486" spans="1:23" ht="12.75">
      <c r="A486" s="402"/>
      <c r="B486" s="375" t="s">
        <v>31</v>
      </c>
      <c r="C486" s="375">
        <v>710</v>
      </c>
      <c r="D486" s="375" t="s">
        <v>397</v>
      </c>
      <c r="E486" s="424">
        <v>3009.2</v>
      </c>
      <c r="F486" s="636">
        <v>3009.2</v>
      </c>
      <c r="G486" s="338">
        <v>1380</v>
      </c>
      <c r="H486" s="338">
        <v>1380</v>
      </c>
      <c r="I486" s="338"/>
      <c r="J486" s="338"/>
      <c r="K486" s="339"/>
      <c r="L486"/>
      <c r="M486"/>
      <c r="N486"/>
      <c r="O486"/>
      <c r="P486"/>
      <c r="Q486"/>
      <c r="R486"/>
      <c r="S486"/>
      <c r="T486"/>
      <c r="U486"/>
      <c r="V486"/>
      <c r="W486"/>
    </row>
    <row r="487" spans="1:23" ht="12.75">
      <c r="A487" s="402"/>
      <c r="B487" s="375" t="s">
        <v>31</v>
      </c>
      <c r="C487" s="375">
        <v>710</v>
      </c>
      <c r="D487" s="375" t="s">
        <v>520</v>
      </c>
      <c r="E487" s="424"/>
      <c r="F487" s="636"/>
      <c r="G487" s="338"/>
      <c r="H487" s="338">
        <v>50000</v>
      </c>
      <c r="I487" s="338">
        <v>50000</v>
      </c>
      <c r="J487" s="338"/>
      <c r="K487" s="339"/>
      <c r="L487"/>
      <c r="M487"/>
      <c r="N487"/>
      <c r="O487"/>
      <c r="P487"/>
      <c r="Q487"/>
      <c r="R487"/>
      <c r="S487"/>
      <c r="T487"/>
      <c r="U487"/>
      <c r="V487"/>
      <c r="W487"/>
    </row>
    <row r="488" spans="1:23" ht="12.75">
      <c r="A488" s="402"/>
      <c r="B488" s="375" t="s">
        <v>31</v>
      </c>
      <c r="C488" s="375">
        <v>720</v>
      </c>
      <c r="D488" s="375" t="s">
        <v>398</v>
      </c>
      <c r="E488" s="424">
        <v>2383</v>
      </c>
      <c r="F488" s="636"/>
      <c r="G488" s="366"/>
      <c r="H488" s="366"/>
      <c r="I488" s="338"/>
      <c r="J488" s="338"/>
      <c r="K488" s="339"/>
      <c r="L488"/>
      <c r="M488"/>
      <c r="N488"/>
      <c r="O488"/>
      <c r="P488"/>
      <c r="Q488"/>
      <c r="R488"/>
      <c r="S488"/>
      <c r="T488"/>
      <c r="U488"/>
      <c r="V488"/>
      <c r="W488"/>
    </row>
    <row r="489" spans="1:23" ht="12.75">
      <c r="A489" s="676"/>
      <c r="B489" s="690"/>
      <c r="C489" s="677"/>
      <c r="D489" s="516" t="s">
        <v>26</v>
      </c>
      <c r="E489" s="424">
        <f>SUM(E483:E488)</f>
        <v>14049.439999999999</v>
      </c>
      <c r="F489" s="636">
        <f>SUM(F483:F486)</f>
        <v>39613.53</v>
      </c>
      <c r="G489" s="338">
        <f>SUM(G483:G486)</f>
        <v>11380</v>
      </c>
      <c r="H489" s="338">
        <f>SUM(H483:H487)</f>
        <v>67882</v>
      </c>
      <c r="I489" s="338">
        <f>SUM(I483:I488)</f>
        <v>56500</v>
      </c>
      <c r="J489" s="338">
        <f>SUM(J483:J488)</f>
        <v>24900</v>
      </c>
      <c r="K489" s="339">
        <f>SUM(K483:K488)</f>
        <v>40000</v>
      </c>
      <c r="L489"/>
      <c r="M489"/>
      <c r="N489"/>
      <c r="O489"/>
      <c r="P489"/>
      <c r="Q489"/>
      <c r="R489"/>
      <c r="S489"/>
      <c r="T489"/>
      <c r="U489"/>
      <c r="V489"/>
      <c r="W489"/>
    </row>
    <row r="490" spans="1:23" ht="12.75">
      <c r="A490" s="401" t="s">
        <v>237</v>
      </c>
      <c r="B490" s="351"/>
      <c r="C490" s="351"/>
      <c r="D490" s="368" t="s">
        <v>238</v>
      </c>
      <c r="E490" s="424"/>
      <c r="F490" s="636"/>
      <c r="G490" s="338"/>
      <c r="H490" s="338"/>
      <c r="I490" s="338"/>
      <c r="J490" s="338"/>
      <c r="K490" s="339"/>
      <c r="L490"/>
      <c r="M490"/>
      <c r="N490"/>
      <c r="O490"/>
      <c r="P490"/>
      <c r="Q490"/>
      <c r="R490"/>
      <c r="S490"/>
      <c r="T490"/>
      <c r="U490"/>
      <c r="V490"/>
      <c r="W490"/>
    </row>
    <row r="491" spans="1:23" ht="12.75">
      <c r="A491" s="402"/>
      <c r="B491" s="375" t="s">
        <v>31</v>
      </c>
      <c r="C491" s="351">
        <v>710</v>
      </c>
      <c r="D491" s="351" t="s">
        <v>399</v>
      </c>
      <c r="E491" s="424">
        <v>151274.23</v>
      </c>
      <c r="F491" s="636"/>
      <c r="G491" s="338"/>
      <c r="H491" s="338">
        <v>4558</v>
      </c>
      <c r="I491" s="338">
        <v>4558</v>
      </c>
      <c r="J491" s="338"/>
      <c r="K491" s="339"/>
      <c r="L491"/>
      <c r="M491"/>
      <c r="N491"/>
      <c r="O491"/>
      <c r="P491"/>
      <c r="Q491"/>
      <c r="R491"/>
      <c r="S491"/>
      <c r="T491"/>
      <c r="U491"/>
      <c r="V491"/>
      <c r="W491"/>
    </row>
    <row r="492" spans="1:23" ht="12.75">
      <c r="A492" s="676"/>
      <c r="B492" s="690"/>
      <c r="C492" s="677"/>
      <c r="D492" s="516" t="s">
        <v>26</v>
      </c>
      <c r="E492" s="424">
        <f aca="true" t="shared" si="99" ref="E492:K492">SUM(E491:E491)</f>
        <v>151274.23</v>
      </c>
      <c r="F492" s="636"/>
      <c r="G492" s="338">
        <f t="shared" si="99"/>
        <v>0</v>
      </c>
      <c r="H492" s="338">
        <f t="shared" si="99"/>
        <v>4558</v>
      </c>
      <c r="I492" s="338">
        <f t="shared" si="99"/>
        <v>4558</v>
      </c>
      <c r="J492" s="338">
        <f t="shared" si="99"/>
        <v>0</v>
      </c>
      <c r="K492" s="339">
        <f t="shared" si="99"/>
        <v>0</v>
      </c>
      <c r="L492"/>
      <c r="M492"/>
      <c r="N492"/>
      <c r="O492"/>
      <c r="P492"/>
      <c r="Q492"/>
      <c r="R492"/>
      <c r="S492"/>
      <c r="T492"/>
      <c r="U492"/>
      <c r="V492"/>
      <c r="W492"/>
    </row>
    <row r="493" spans="1:23" ht="12.75">
      <c r="A493" s="401" t="s">
        <v>209</v>
      </c>
      <c r="B493" s="351"/>
      <c r="C493" s="351"/>
      <c r="D493" s="352" t="s">
        <v>260</v>
      </c>
      <c r="E493" s="424"/>
      <c r="F493" s="636"/>
      <c r="G493" s="366"/>
      <c r="H493" s="366"/>
      <c r="I493" s="366"/>
      <c r="J493" s="366"/>
      <c r="K493" s="404"/>
      <c r="L493"/>
      <c r="M493"/>
      <c r="N493"/>
      <c r="O493"/>
      <c r="P493"/>
      <c r="Q493"/>
      <c r="R493"/>
      <c r="S493"/>
      <c r="T493"/>
      <c r="U493"/>
      <c r="V493"/>
      <c r="W493"/>
    </row>
    <row r="494" spans="1:23" ht="12.75">
      <c r="A494" s="402"/>
      <c r="B494" s="527" t="s">
        <v>31</v>
      </c>
      <c r="C494" s="351">
        <v>710</v>
      </c>
      <c r="D494" s="351" t="s">
        <v>400</v>
      </c>
      <c r="E494" s="424"/>
      <c r="F494" s="636">
        <v>14700</v>
      </c>
      <c r="G494" s="366"/>
      <c r="H494" s="366"/>
      <c r="I494" s="366"/>
      <c r="J494" s="366"/>
      <c r="K494" s="404"/>
      <c r="L494"/>
      <c r="M494"/>
      <c r="N494"/>
      <c r="O494"/>
      <c r="P494"/>
      <c r="Q494"/>
      <c r="R494"/>
      <c r="S494"/>
      <c r="T494"/>
      <c r="U494"/>
      <c r="V494"/>
      <c r="W494"/>
    </row>
    <row r="495" spans="1:23" ht="12.75">
      <c r="A495" s="676"/>
      <c r="B495" s="690"/>
      <c r="C495" s="677"/>
      <c r="D495" s="516" t="s">
        <v>26</v>
      </c>
      <c r="E495" s="424"/>
      <c r="F495" s="636">
        <f>SUM(F494)</f>
        <v>14700</v>
      </c>
      <c r="G495" s="366">
        <f>SUM(G494)</f>
        <v>0</v>
      </c>
      <c r="H495" s="366">
        <f>SUM(H494)</f>
        <v>0</v>
      </c>
      <c r="I495" s="338">
        <f>SUM(I494:I494)</f>
        <v>0</v>
      </c>
      <c r="J495" s="338">
        <f>SUM(J494:J494)</f>
        <v>0</v>
      </c>
      <c r="K495" s="339">
        <f>SUM(K494:K494)</f>
        <v>0</v>
      </c>
      <c r="L495"/>
      <c r="M495"/>
      <c r="N495"/>
      <c r="O495"/>
      <c r="P495"/>
      <c r="Q495"/>
      <c r="R495"/>
      <c r="S495"/>
      <c r="T495"/>
      <c r="U495"/>
      <c r="V495"/>
      <c r="W495"/>
    </row>
    <row r="496" spans="1:23" ht="12.75">
      <c r="A496" s="405" t="s">
        <v>177</v>
      </c>
      <c r="B496" s="370"/>
      <c r="C496" s="370"/>
      <c r="D496" s="370" t="s">
        <v>178</v>
      </c>
      <c r="E496" s="432"/>
      <c r="F496" s="642"/>
      <c r="G496" s="383"/>
      <c r="H496" s="383">
        <f>H499</f>
        <v>111193</v>
      </c>
      <c r="I496" s="385">
        <f>I499</f>
        <v>65000</v>
      </c>
      <c r="J496" s="385"/>
      <c r="K496" s="416"/>
      <c r="L496"/>
      <c r="M496"/>
      <c r="N496"/>
      <c r="O496"/>
      <c r="P496"/>
      <c r="Q496"/>
      <c r="R496"/>
      <c r="S496"/>
      <c r="T496"/>
      <c r="U496"/>
      <c r="V496"/>
      <c r="W496"/>
    </row>
    <row r="497" spans="1:23" ht="12.75">
      <c r="A497" s="401" t="s">
        <v>188</v>
      </c>
      <c r="B497" s="424"/>
      <c r="C497" s="424"/>
      <c r="D497" s="814" t="s">
        <v>521</v>
      </c>
      <c r="E497" s="424"/>
      <c r="F497" s="636"/>
      <c r="G497" s="366"/>
      <c r="H497" s="366"/>
      <c r="I497" s="338"/>
      <c r="J497" s="338"/>
      <c r="K497" s="339"/>
      <c r="L497"/>
      <c r="M497"/>
      <c r="N497"/>
      <c r="O497"/>
      <c r="P497"/>
      <c r="Q497"/>
      <c r="R497"/>
      <c r="S497"/>
      <c r="T497"/>
      <c r="U497"/>
      <c r="V497"/>
      <c r="W497"/>
    </row>
    <row r="498" spans="1:23" ht="12.75">
      <c r="A498" s="424"/>
      <c r="B498" s="351" t="s">
        <v>219</v>
      </c>
      <c r="C498" s="677">
        <v>710</v>
      </c>
      <c r="D498" s="516" t="s">
        <v>522</v>
      </c>
      <c r="E498" s="424"/>
      <c r="F498" s="636"/>
      <c r="G498" s="366"/>
      <c r="H498" s="366">
        <v>111193</v>
      </c>
      <c r="I498" s="338">
        <v>65000</v>
      </c>
      <c r="J498" s="338"/>
      <c r="K498" s="339"/>
      <c r="L498"/>
      <c r="M498"/>
      <c r="N498"/>
      <c r="O498"/>
      <c r="P498"/>
      <c r="Q498"/>
      <c r="R498"/>
      <c r="S498"/>
      <c r="T498"/>
      <c r="U498"/>
      <c r="V498"/>
      <c r="W498"/>
    </row>
    <row r="499" spans="1:23" ht="12.75">
      <c r="A499" s="424"/>
      <c r="B499" s="424"/>
      <c r="C499" s="424"/>
      <c r="D499" s="516" t="s">
        <v>26</v>
      </c>
      <c r="E499" s="424"/>
      <c r="F499" s="636"/>
      <c r="G499" s="366"/>
      <c r="H499" s="366">
        <f>SUM(H498)</f>
        <v>111193</v>
      </c>
      <c r="I499" s="338">
        <f>SUM(I498)</f>
        <v>65000</v>
      </c>
      <c r="J499" s="338"/>
      <c r="K499" s="339"/>
      <c r="L499"/>
      <c r="M499"/>
      <c r="N499"/>
      <c r="O499"/>
      <c r="P499"/>
      <c r="Q499"/>
      <c r="R499"/>
      <c r="S499"/>
      <c r="T499"/>
      <c r="U499"/>
      <c r="V499"/>
      <c r="W499"/>
    </row>
    <row r="500" spans="1:11" ht="12.75">
      <c r="A500" s="502"/>
      <c r="B500" s="503"/>
      <c r="C500" s="503"/>
      <c r="D500" s="645" t="s">
        <v>198</v>
      </c>
      <c r="E500" s="618">
        <f aca="true" t="shared" si="100" ref="E500:K500">E496+E473+E469+E465+E458+E454+E444+E437+E433</f>
        <v>630717.19</v>
      </c>
      <c r="F500" s="618">
        <f t="shared" si="100"/>
        <v>130660.12999999999</v>
      </c>
      <c r="G500" s="815">
        <f t="shared" si="100"/>
        <v>238485</v>
      </c>
      <c r="H500" s="815">
        <f t="shared" si="100"/>
        <v>617003</v>
      </c>
      <c r="I500" s="815">
        <f t="shared" si="100"/>
        <v>409108</v>
      </c>
      <c r="J500" s="815">
        <f t="shared" si="100"/>
        <v>43900</v>
      </c>
      <c r="K500" s="815">
        <f t="shared" si="100"/>
        <v>79000</v>
      </c>
    </row>
    <row r="501" ht="12.75">
      <c r="C501" s="672"/>
    </row>
    <row r="503" spans="1:11" ht="15.75">
      <c r="A503" s="498" t="s">
        <v>501</v>
      </c>
      <c r="B503" s="58"/>
      <c r="C503" s="58"/>
      <c r="D503" s="58"/>
      <c r="E503" s="59"/>
      <c r="F503" s="59"/>
      <c r="G503" s="59"/>
      <c r="H503" s="59"/>
      <c r="I503" s="59"/>
      <c r="J503" s="59"/>
      <c r="K503" s="59"/>
    </row>
    <row r="504" spans="1:11" ht="12.75">
      <c r="A504" s="60"/>
      <c r="B504" s="60"/>
      <c r="C504" s="60"/>
      <c r="D504" s="60"/>
      <c r="E504" s="60"/>
      <c r="F504" s="60"/>
      <c r="G504" s="60"/>
      <c r="H504" s="60"/>
      <c r="I504" s="60"/>
      <c r="J504" s="60"/>
      <c r="K504" s="60"/>
    </row>
    <row r="505" spans="1:11" ht="12.75">
      <c r="A505" s="444" t="s">
        <v>401</v>
      </c>
      <c r="B505" s="91"/>
      <c r="C505" s="92"/>
      <c r="D505" s="51"/>
      <c r="E505" s="60"/>
      <c r="F505" s="60"/>
      <c r="G505" s="60"/>
      <c r="H505" s="60"/>
      <c r="I505" s="60"/>
      <c r="J505" s="60"/>
      <c r="K505" s="610" t="s">
        <v>505</v>
      </c>
    </row>
    <row r="506" spans="1:11" ht="12.75">
      <c r="A506" s="744" t="s">
        <v>309</v>
      </c>
      <c r="B506" s="745"/>
      <c r="C506" s="745"/>
      <c r="D506" s="816" t="s">
        <v>314</v>
      </c>
      <c r="E506" s="734"/>
      <c r="F506" s="733"/>
      <c r="G506" s="537"/>
      <c r="H506" s="537"/>
      <c r="I506" s="537"/>
      <c r="J506" s="537"/>
      <c r="K506" s="549"/>
    </row>
    <row r="507" spans="1:11" ht="12.75">
      <c r="A507" s="458"/>
      <c r="B507" s="375" t="s">
        <v>315</v>
      </c>
      <c r="C507" s="375">
        <v>710</v>
      </c>
      <c r="D507" s="468" t="s">
        <v>306</v>
      </c>
      <c r="E507" s="367">
        <v>163187.59</v>
      </c>
      <c r="F507" s="427">
        <v>4094.4</v>
      </c>
      <c r="G507" s="366"/>
      <c r="H507" s="366"/>
      <c r="I507" s="366"/>
      <c r="J507" s="366"/>
      <c r="K507" s="404"/>
    </row>
    <row r="508" spans="1:23" s="1" customFormat="1" ht="12.75">
      <c r="A508" s="688"/>
      <c r="B508" s="687"/>
      <c r="C508" s="687"/>
      <c r="D508" s="710" t="s">
        <v>26</v>
      </c>
      <c r="E508" s="359">
        <f>SUM(E507)</f>
        <v>163187.59</v>
      </c>
      <c r="F508" s="445">
        <f>SUM(F507)</f>
        <v>4094.4</v>
      </c>
      <c r="G508" s="353"/>
      <c r="H508" s="353"/>
      <c r="I508" s="353"/>
      <c r="J508" s="353"/>
      <c r="K508" s="459"/>
      <c r="L508" s="11"/>
      <c r="M508" s="14"/>
      <c r="N508" s="11"/>
      <c r="O508" s="11"/>
      <c r="P508" s="2"/>
      <c r="Q508" s="2"/>
      <c r="R508" s="2"/>
      <c r="S508" s="2"/>
      <c r="T508" s="2"/>
      <c r="U508" s="2"/>
      <c r="V508" s="2"/>
      <c r="W508" s="2"/>
    </row>
    <row r="509" spans="1:11" ht="12.75">
      <c r="A509" s="457" t="s">
        <v>317</v>
      </c>
      <c r="B509" s="448"/>
      <c r="C509" s="448"/>
      <c r="D509" s="817" t="s">
        <v>318</v>
      </c>
      <c r="E509" s="367"/>
      <c r="F509" s="427"/>
      <c r="G509" s="366"/>
      <c r="H509" s="366"/>
      <c r="I509" s="366"/>
      <c r="J509" s="366"/>
      <c r="K509" s="404"/>
    </row>
    <row r="510" spans="1:23" s="541" customFormat="1" ht="12.75">
      <c r="A510" s="458"/>
      <c r="B510" s="375" t="s">
        <v>319</v>
      </c>
      <c r="C510" s="375">
        <v>710</v>
      </c>
      <c r="D510" s="468" t="s">
        <v>306</v>
      </c>
      <c r="E510" s="367">
        <v>3226.8</v>
      </c>
      <c r="F510" s="427">
        <v>2164</v>
      </c>
      <c r="G510" s="366"/>
      <c r="H510" s="366"/>
      <c r="I510" s="366"/>
      <c r="J510" s="366"/>
      <c r="K510" s="404"/>
      <c r="L510" s="34"/>
      <c r="M510" s="42"/>
      <c r="N510" s="34"/>
      <c r="O510" s="34"/>
      <c r="P510" s="540"/>
      <c r="Q510" s="540"/>
      <c r="R510" s="540"/>
      <c r="S510" s="540"/>
      <c r="T510" s="540"/>
      <c r="U510" s="540"/>
      <c r="V510" s="540"/>
      <c r="W510" s="540"/>
    </row>
    <row r="511" spans="1:11" ht="12.75">
      <c r="A511" s="688"/>
      <c r="B511" s="687"/>
      <c r="C511" s="687"/>
      <c r="D511" s="710" t="s">
        <v>321</v>
      </c>
      <c r="E511" s="379">
        <f>SUM(E510)</f>
        <v>3226.8</v>
      </c>
      <c r="F511" s="431">
        <f>SUM(F510)</f>
        <v>2164</v>
      </c>
      <c r="G511" s="380"/>
      <c r="H511" s="380"/>
      <c r="I511" s="380"/>
      <c r="J511" s="380"/>
      <c r="K511" s="413"/>
    </row>
    <row r="512" spans="1:11" ht="12.75">
      <c r="A512" s="457" t="s">
        <v>322</v>
      </c>
      <c r="B512" s="448"/>
      <c r="C512" s="448"/>
      <c r="D512" s="817" t="s">
        <v>323</v>
      </c>
      <c r="E512" s="367"/>
      <c r="F512" s="427"/>
      <c r="G512" s="366"/>
      <c r="H512" s="366"/>
      <c r="I512" s="366"/>
      <c r="J512" s="366"/>
      <c r="K512" s="404"/>
    </row>
    <row r="513" spans="1:23" s="541" customFormat="1" ht="12.75">
      <c r="A513" s="458"/>
      <c r="B513" s="448" t="s">
        <v>324</v>
      </c>
      <c r="C513" s="448">
        <v>710</v>
      </c>
      <c r="D513" s="468" t="s">
        <v>306</v>
      </c>
      <c r="E513" s="367">
        <v>4035.48</v>
      </c>
      <c r="F513" s="427">
        <v>20128.7</v>
      </c>
      <c r="G513" s="366"/>
      <c r="H513" s="366"/>
      <c r="I513" s="366"/>
      <c r="J513" s="366"/>
      <c r="K513" s="404"/>
      <c r="L513" s="34"/>
      <c r="M513" s="42"/>
      <c r="N513" s="34"/>
      <c r="O513" s="34"/>
      <c r="P513" s="540"/>
      <c r="Q513" s="540"/>
      <c r="R513" s="540"/>
      <c r="S513" s="540"/>
      <c r="T513" s="540"/>
      <c r="U513" s="540"/>
      <c r="V513" s="540"/>
      <c r="W513" s="540"/>
    </row>
    <row r="514" spans="1:11" ht="12.75">
      <c r="A514" s="686"/>
      <c r="B514" s="685"/>
      <c r="C514" s="685"/>
      <c r="D514" s="713" t="s">
        <v>26</v>
      </c>
      <c r="E514" s="545">
        <f>SUM(E513)</f>
        <v>4035.48</v>
      </c>
      <c r="F514" s="544">
        <f>SUM(F513)</f>
        <v>20128.7</v>
      </c>
      <c r="G514" s="546"/>
      <c r="H514" s="546"/>
      <c r="I514" s="546"/>
      <c r="J514" s="546"/>
      <c r="K514" s="547"/>
    </row>
    <row r="515" spans="1:11" ht="12.75">
      <c r="A515" s="358"/>
      <c r="B515" s="648"/>
      <c r="C515" s="648"/>
      <c r="D515" s="669" t="s">
        <v>334</v>
      </c>
      <c r="E515" s="355">
        <f>E514+E511+E508</f>
        <v>170449.87</v>
      </c>
      <c r="F515" s="355">
        <f>F514+F511+F508</f>
        <v>26387.100000000002</v>
      </c>
      <c r="G515" s="356"/>
      <c r="H515" s="356"/>
      <c r="I515" s="646"/>
      <c r="J515" s="646"/>
      <c r="K515" s="647"/>
    </row>
    <row r="516" spans="1:23" s="541" customFormat="1" ht="12.75">
      <c r="A516" s="10"/>
      <c r="B516" s="10"/>
      <c r="C516" s="10"/>
      <c r="D516" s="10"/>
      <c r="E516" s="36"/>
      <c r="F516" s="36"/>
      <c r="G516" s="37"/>
      <c r="H516" s="37"/>
      <c r="I516" s="37"/>
      <c r="J516" s="37"/>
      <c r="K516" s="37"/>
      <c r="L516" s="34"/>
      <c r="M516" s="42"/>
      <c r="N516" s="34"/>
      <c r="O516" s="34"/>
      <c r="P516" s="540"/>
      <c r="Q516" s="540"/>
      <c r="R516" s="540"/>
      <c r="S516" s="540"/>
      <c r="T516" s="540"/>
      <c r="U516" s="540"/>
      <c r="V516" s="540"/>
      <c r="W516" s="540"/>
    </row>
    <row r="518" spans="1:11" ht="15.75">
      <c r="A518" s="499" t="s">
        <v>402</v>
      </c>
      <c r="B518" s="59"/>
      <c r="C518" s="54"/>
      <c r="D518" s="54"/>
      <c r="E518" s="59"/>
      <c r="F518" s="54"/>
      <c r="G518" s="59"/>
      <c r="H518" s="67"/>
      <c r="I518" s="59"/>
      <c r="J518" s="59"/>
      <c r="K518" s="59"/>
    </row>
    <row r="519" spans="1:11" ht="12.75">
      <c r="A519" s="68"/>
      <c r="B519" s="69"/>
      <c r="C519" s="70"/>
      <c r="D519" s="70"/>
      <c r="E519" s="70"/>
      <c r="F519" s="70"/>
      <c r="G519" s="70"/>
      <c r="H519" s="71"/>
      <c r="I519" s="70"/>
      <c r="J519" s="70"/>
      <c r="K519" s="70"/>
    </row>
    <row r="520" spans="1:11" ht="12.75">
      <c r="A520" s="444" t="s">
        <v>401</v>
      </c>
      <c r="B520" s="91"/>
      <c r="C520" s="93"/>
      <c r="D520" s="68"/>
      <c r="E520" s="55"/>
      <c r="F520" s="68"/>
      <c r="G520" s="55"/>
      <c r="H520" s="56"/>
      <c r="I520" s="55"/>
      <c r="J520" s="55"/>
      <c r="K520" s="610" t="s">
        <v>505</v>
      </c>
    </row>
    <row r="521" spans="1:12" ht="12.75">
      <c r="A521" s="535" t="s">
        <v>346</v>
      </c>
      <c r="B521" s="331"/>
      <c r="C521" s="536"/>
      <c r="D521" s="660" t="s">
        <v>347</v>
      </c>
      <c r="E521" s="537"/>
      <c r="F521" s="746"/>
      <c r="G521" s="537"/>
      <c r="H521" s="537"/>
      <c r="I521" s="537"/>
      <c r="J521" s="537"/>
      <c r="K521" s="549"/>
      <c r="L521" s="5"/>
    </row>
    <row r="522" spans="1:12" ht="12.75">
      <c r="A522" s="515"/>
      <c r="B522" s="341" t="s">
        <v>325</v>
      </c>
      <c r="C522" s="528">
        <v>710</v>
      </c>
      <c r="D522" s="632" t="s">
        <v>406</v>
      </c>
      <c r="E522" s="649">
        <v>6380</v>
      </c>
      <c r="F522" s="818">
        <v>6800</v>
      </c>
      <c r="G522" s="650"/>
      <c r="H522" s="650"/>
      <c r="I522" s="650"/>
      <c r="J522" s="650"/>
      <c r="K522" s="533"/>
      <c r="L522" s="5"/>
    </row>
    <row r="523" spans="1:12" ht="12.75">
      <c r="A523" s="358"/>
      <c r="B523" s="648"/>
      <c r="C523" s="648"/>
      <c r="D523" s="669" t="s">
        <v>334</v>
      </c>
      <c r="E523" s="355">
        <f>SUM(E522)</f>
        <v>6380</v>
      </c>
      <c r="F523" s="618">
        <f>SUM(F522)</f>
        <v>6800</v>
      </c>
      <c r="G523" s="356"/>
      <c r="H523" s="356"/>
      <c r="I523" s="646"/>
      <c r="J523" s="646"/>
      <c r="K523" s="647"/>
      <c r="L523" s="5"/>
    </row>
    <row r="524" ht="12.75">
      <c r="L524" s="5"/>
    </row>
    <row r="525" ht="12.75">
      <c r="L525" s="5"/>
    </row>
    <row r="526" spans="1:11" ht="15.75">
      <c r="A526" s="500" t="s">
        <v>403</v>
      </c>
      <c r="B526" s="60"/>
      <c r="C526" s="60"/>
      <c r="D526" s="60"/>
      <c r="E526" s="60"/>
      <c r="F526" s="60"/>
      <c r="G526" s="60"/>
      <c r="H526" s="60"/>
      <c r="I526" s="60"/>
      <c r="J526" s="60"/>
      <c r="K526" s="60"/>
    </row>
    <row r="527" spans="2:11" ht="12.75">
      <c r="B527" s="73"/>
      <c r="C527" s="59"/>
      <c r="D527" s="59"/>
      <c r="E527" s="74"/>
      <c r="F527" s="67"/>
      <c r="G527" s="59"/>
      <c r="H527" s="59"/>
      <c r="I527" s="59"/>
      <c r="J527" s="59"/>
      <c r="K527" s="60"/>
    </row>
    <row r="528" spans="1:11" ht="12.75">
      <c r="A528" s="444" t="s">
        <v>401</v>
      </c>
      <c r="B528" s="91"/>
      <c r="C528" s="94"/>
      <c r="D528" s="7"/>
      <c r="E528" s="76"/>
      <c r="F528" s="75"/>
      <c r="G528" s="77"/>
      <c r="H528" s="77"/>
      <c r="I528" s="77"/>
      <c r="J528" s="77"/>
      <c r="K528" s="610" t="s">
        <v>505</v>
      </c>
    </row>
    <row r="529" spans="1:11" ht="12.75">
      <c r="A529" s="658" t="s">
        <v>122</v>
      </c>
      <c r="B529" s="659"/>
      <c r="C529" s="562"/>
      <c r="D529" s="660" t="s">
        <v>123</v>
      </c>
      <c r="E529" s="393"/>
      <c r="F529" s="421"/>
      <c r="G529" s="566"/>
      <c r="H529" s="566"/>
      <c r="I529" s="566"/>
      <c r="J529" s="566"/>
      <c r="K529" s="567"/>
    </row>
    <row r="530" spans="1:11" ht="12.75">
      <c r="A530" s="401" t="s">
        <v>356</v>
      </c>
      <c r="B530" s="588"/>
      <c r="C530" s="589"/>
      <c r="D530" s="437" t="s">
        <v>357</v>
      </c>
      <c r="E530" s="449"/>
      <c r="F530" s="465"/>
      <c r="G530" s="590"/>
      <c r="H530" s="590"/>
      <c r="I530" s="590"/>
      <c r="J530" s="590"/>
      <c r="K530" s="608"/>
    </row>
    <row r="531" spans="1:11" ht="12.75">
      <c r="A531" s="606"/>
      <c r="B531" s="594" t="s">
        <v>358</v>
      </c>
      <c r="C531" s="593">
        <v>710</v>
      </c>
      <c r="D531" s="607" t="s">
        <v>407</v>
      </c>
      <c r="E531" s="595">
        <v>3000</v>
      </c>
      <c r="F531" s="601"/>
      <c r="G531" s="596"/>
      <c r="H531" s="596"/>
      <c r="I531" s="597"/>
      <c r="J531" s="596"/>
      <c r="K531" s="609"/>
    </row>
    <row r="532" spans="1:11" ht="12.75">
      <c r="A532" s="358"/>
      <c r="B532" s="648"/>
      <c r="C532" s="648"/>
      <c r="D532" s="669" t="s">
        <v>334</v>
      </c>
      <c r="E532" s="355">
        <f>SUM(E531)</f>
        <v>3000</v>
      </c>
      <c r="F532" s="618">
        <f>SUM(F531)</f>
        <v>0</v>
      </c>
      <c r="G532" s="356"/>
      <c r="H532" s="356"/>
      <c r="I532" s="646"/>
      <c r="J532" s="646"/>
      <c r="K532" s="647"/>
    </row>
    <row r="535" spans="1:11" ht="15.75">
      <c r="A535" s="500" t="s">
        <v>404</v>
      </c>
      <c r="B535" s="73"/>
      <c r="C535" s="54"/>
      <c r="D535" s="59"/>
      <c r="E535" s="59"/>
      <c r="F535" s="73"/>
      <c r="G535" s="59"/>
      <c r="H535" s="59"/>
      <c r="I535" s="59"/>
      <c r="J535" s="59"/>
      <c r="K535" s="60"/>
    </row>
    <row r="536" spans="1:11" ht="12.75">
      <c r="A536" s="80"/>
      <c r="B536" s="81"/>
      <c r="C536" s="60"/>
      <c r="D536" s="60"/>
      <c r="E536" s="60"/>
      <c r="F536" s="81"/>
      <c r="G536" s="60"/>
      <c r="H536" s="60"/>
      <c r="I536" s="60"/>
      <c r="J536" s="60"/>
      <c r="K536" s="60"/>
    </row>
    <row r="537" spans="1:11" ht="12.75">
      <c r="A537" s="626" t="s">
        <v>401</v>
      </c>
      <c r="B537" s="91"/>
      <c r="C537" s="94"/>
      <c r="D537" s="7"/>
      <c r="E537" s="76"/>
      <c r="F537" s="75"/>
      <c r="G537" s="77"/>
      <c r="H537" s="77"/>
      <c r="I537" s="77"/>
      <c r="J537" s="77"/>
      <c r="K537" s="610" t="s">
        <v>505</v>
      </c>
    </row>
    <row r="538" spans="1:11" ht="12.75">
      <c r="A538" s="658" t="s">
        <v>360</v>
      </c>
      <c r="B538" s="659"/>
      <c r="C538" s="562"/>
      <c r="D538" s="660" t="s">
        <v>351</v>
      </c>
      <c r="E538" s="393"/>
      <c r="F538" s="421"/>
      <c r="G538" s="566"/>
      <c r="H538" s="566"/>
      <c r="I538" s="566"/>
      <c r="J538" s="566"/>
      <c r="K538" s="567"/>
    </row>
    <row r="539" spans="1:11" ht="12.75">
      <c r="A539" s="651"/>
      <c r="B539" s="652" t="s">
        <v>361</v>
      </c>
      <c r="C539" s="526">
        <v>710</v>
      </c>
      <c r="D539" s="653" t="s">
        <v>408</v>
      </c>
      <c r="E539" s="655">
        <v>3269.6</v>
      </c>
      <c r="F539" s="654">
        <v>7289.19</v>
      </c>
      <c r="G539" s="656"/>
      <c r="H539" s="656"/>
      <c r="I539" s="656"/>
      <c r="J539" s="656"/>
      <c r="K539" s="657"/>
    </row>
    <row r="540" spans="1:11" ht="12.75">
      <c r="A540" s="676"/>
      <c r="B540" s="677"/>
      <c r="C540" s="677"/>
      <c r="D540" s="678" t="s">
        <v>26</v>
      </c>
      <c r="E540" s="379">
        <f>SUM(E539)</f>
        <v>3269.6</v>
      </c>
      <c r="F540" s="431">
        <f>SUM(F539)</f>
        <v>7289.19</v>
      </c>
      <c r="G540" s="380"/>
      <c r="H540" s="380"/>
      <c r="I540" s="380"/>
      <c r="J540" s="380"/>
      <c r="K540" s="413"/>
    </row>
    <row r="541" spans="1:11" ht="12.75">
      <c r="A541" s="411" t="s">
        <v>362</v>
      </c>
      <c r="B541" s="378"/>
      <c r="C541" s="375"/>
      <c r="D541" s="439" t="s">
        <v>363</v>
      </c>
      <c r="E541" s="367"/>
      <c r="F541" s="427"/>
      <c r="G541" s="375"/>
      <c r="H541" s="375"/>
      <c r="I541" s="375"/>
      <c r="J541" s="375"/>
      <c r="K541" s="442"/>
    </row>
    <row r="542" spans="1:11" ht="12.75">
      <c r="A542" s="402"/>
      <c r="B542" s="377" t="s">
        <v>364</v>
      </c>
      <c r="C542" s="351">
        <v>710</v>
      </c>
      <c r="D542" s="438" t="s">
        <v>401</v>
      </c>
      <c r="E542" s="611"/>
      <c r="F542" s="616">
        <v>3710.81</v>
      </c>
      <c r="G542" s="592"/>
      <c r="H542" s="592"/>
      <c r="I542" s="592"/>
      <c r="J542" s="592"/>
      <c r="K542" s="619"/>
    </row>
    <row r="543" spans="1:23" s="1" customFormat="1" ht="12.75">
      <c r="A543" s="684"/>
      <c r="B543" s="683"/>
      <c r="C543" s="682"/>
      <c r="D543" s="681" t="s">
        <v>26</v>
      </c>
      <c r="E543" s="612"/>
      <c r="F543" s="617">
        <f>SUM(F542)</f>
        <v>3710.81</v>
      </c>
      <c r="G543" s="613"/>
      <c r="H543" s="613"/>
      <c r="I543" s="579"/>
      <c r="J543" s="613"/>
      <c r="K543" s="620"/>
      <c r="L543" s="11"/>
      <c r="M543" s="14"/>
      <c r="N543" s="11"/>
      <c r="O543" s="11"/>
      <c r="P543" s="2"/>
      <c r="Q543" s="2"/>
      <c r="R543" s="2"/>
      <c r="S543" s="2"/>
      <c r="T543" s="2"/>
      <c r="U543" s="2"/>
      <c r="V543" s="2"/>
      <c r="W543" s="2"/>
    </row>
    <row r="544" spans="1:11" ht="12.75">
      <c r="A544" s="666"/>
      <c r="B544" s="668"/>
      <c r="C544" s="667"/>
      <c r="D544" s="669" t="s">
        <v>365</v>
      </c>
      <c r="E544" s="355">
        <f>E540</f>
        <v>3269.6</v>
      </c>
      <c r="F544" s="618">
        <f>F540+F543</f>
        <v>11000</v>
      </c>
      <c r="G544" s="614"/>
      <c r="H544" s="614"/>
      <c r="I544" s="356"/>
      <c r="J544" s="614"/>
      <c r="K544" s="615"/>
    </row>
    <row r="547" spans="1:11" ht="15.75">
      <c r="A547" s="500" t="s">
        <v>405</v>
      </c>
      <c r="B547" s="59"/>
      <c r="C547" s="59"/>
      <c r="D547" s="59"/>
      <c r="E547" s="59"/>
      <c r="F547" s="59"/>
      <c r="G547" s="59"/>
      <c r="H547" s="59"/>
      <c r="I547" s="59"/>
      <c r="J547" s="60"/>
      <c r="K547" s="60"/>
    </row>
    <row r="548" spans="1:11" ht="12.75">
      <c r="A548" s="85"/>
      <c r="B548" s="60"/>
      <c r="C548" s="60"/>
      <c r="D548" s="60"/>
      <c r="E548" s="60"/>
      <c r="F548" s="60"/>
      <c r="G548" s="60"/>
      <c r="H548" s="60"/>
      <c r="I548" s="60"/>
      <c r="J548" s="60"/>
      <c r="K548" s="60"/>
    </row>
    <row r="549" spans="1:11" ht="12.75">
      <c r="A549" s="444" t="s">
        <v>401</v>
      </c>
      <c r="B549" s="91"/>
      <c r="C549" s="90"/>
      <c r="D549" s="60"/>
      <c r="E549" s="60"/>
      <c r="F549" s="60"/>
      <c r="G549" s="60"/>
      <c r="H549" s="60"/>
      <c r="I549" s="60"/>
      <c r="J549" s="60"/>
      <c r="K549" s="610" t="s">
        <v>505</v>
      </c>
    </row>
    <row r="550" spans="1:11" ht="12.75">
      <c r="A550" s="747" t="s">
        <v>188</v>
      </c>
      <c r="B550" s="748" t="s">
        <v>219</v>
      </c>
      <c r="C550" s="748">
        <v>710</v>
      </c>
      <c r="D550" s="749" t="s">
        <v>306</v>
      </c>
      <c r="E550" s="751">
        <v>5019.6</v>
      </c>
      <c r="F550" s="750"/>
      <c r="G550" s="752"/>
      <c r="H550" s="753"/>
      <c r="I550" s="753"/>
      <c r="J550" s="753"/>
      <c r="K550" s="754"/>
    </row>
    <row r="551" spans="1:11" ht="12.75">
      <c r="A551" s="631"/>
      <c r="B551" s="504"/>
      <c r="C551" s="504"/>
      <c r="D551" s="671" t="s">
        <v>409</v>
      </c>
      <c r="E551" s="598">
        <f>SUM(E550)</f>
        <v>5019.6</v>
      </c>
      <c r="F551" s="602"/>
      <c r="G551" s="599"/>
      <c r="H551" s="629"/>
      <c r="I551" s="629"/>
      <c r="J551" s="629"/>
      <c r="K551" s="630"/>
    </row>
    <row r="554" spans="1:11" ht="12.75">
      <c r="A554" s="621" t="s">
        <v>410</v>
      </c>
      <c r="B554" s="622"/>
      <c r="C554" s="622"/>
      <c r="D554" s="622"/>
      <c r="E554" s="623"/>
      <c r="F554" s="819"/>
      <c r="G554" s="624"/>
      <c r="H554" s="624"/>
      <c r="I554" s="624"/>
      <c r="J554" s="624"/>
      <c r="K554" s="610" t="s">
        <v>505</v>
      </c>
    </row>
    <row r="555" spans="1:23" s="543" customFormat="1" ht="12.75">
      <c r="A555" s="330"/>
      <c r="B555" s="538"/>
      <c r="C555" s="538"/>
      <c r="D555" s="349" t="s">
        <v>411</v>
      </c>
      <c r="E555" s="332">
        <f aca="true" t="shared" si="101" ref="E555:K555">E500</f>
        <v>630717.19</v>
      </c>
      <c r="F555" s="346">
        <f>F500</f>
        <v>130660.12999999999</v>
      </c>
      <c r="G555" s="333">
        <f t="shared" si="101"/>
        <v>238485</v>
      </c>
      <c r="H555" s="333">
        <f t="shared" si="101"/>
        <v>617003</v>
      </c>
      <c r="I555" s="333">
        <f t="shared" si="101"/>
        <v>409108</v>
      </c>
      <c r="J555" s="333">
        <f t="shared" si="101"/>
        <v>43900</v>
      </c>
      <c r="K555" s="334">
        <f t="shared" si="101"/>
        <v>79000</v>
      </c>
      <c r="L555" s="542"/>
      <c r="M555" s="625"/>
      <c r="N555" s="542"/>
      <c r="O555" s="542"/>
      <c r="P555" s="542"/>
      <c r="Q555" s="542"/>
      <c r="R555" s="542"/>
      <c r="S555" s="542"/>
      <c r="T555" s="542"/>
      <c r="U555" s="542"/>
      <c r="V555" s="542"/>
      <c r="W555" s="542"/>
    </row>
    <row r="556" spans="1:23" s="543" customFormat="1" ht="12.75">
      <c r="A556" s="340"/>
      <c r="B556" s="527"/>
      <c r="C556" s="527"/>
      <c r="D556" s="350" t="s">
        <v>455</v>
      </c>
      <c r="E556" s="342">
        <f>E551+E544+E532+E523+E515</f>
        <v>188119.07</v>
      </c>
      <c r="F556" s="347">
        <f>F544+F523+F515</f>
        <v>44187.100000000006</v>
      </c>
      <c r="G556" s="343"/>
      <c r="H556" s="343"/>
      <c r="I556" s="343"/>
      <c r="J556" s="343"/>
      <c r="K556" s="344"/>
      <c r="L556" s="542"/>
      <c r="M556" s="625"/>
      <c r="N556" s="542"/>
      <c r="O556" s="542"/>
      <c r="P556" s="542"/>
      <c r="Q556" s="542"/>
      <c r="R556" s="542"/>
      <c r="S556" s="542"/>
      <c r="T556" s="542"/>
      <c r="U556" s="542"/>
      <c r="V556" s="542"/>
      <c r="W556" s="542"/>
    </row>
    <row r="557" spans="1:11" ht="12.75">
      <c r="A557" s="501"/>
      <c r="B557" s="504"/>
      <c r="C557" s="504"/>
      <c r="D557" s="670" t="s">
        <v>236</v>
      </c>
      <c r="E557" s="598">
        <f aca="true" t="shared" si="102" ref="E557:K557">SUM(E555:E556)</f>
        <v>818836.26</v>
      </c>
      <c r="F557" s="602">
        <f>SUM(F555:F556)</f>
        <v>174847.22999999998</v>
      </c>
      <c r="G557" s="599">
        <f t="shared" si="102"/>
        <v>238485</v>
      </c>
      <c r="H557" s="599">
        <f t="shared" si="102"/>
        <v>617003</v>
      </c>
      <c r="I557" s="599">
        <f t="shared" si="102"/>
        <v>409108</v>
      </c>
      <c r="J557" s="599">
        <f t="shared" si="102"/>
        <v>43900</v>
      </c>
      <c r="K557" s="600">
        <f t="shared" si="102"/>
        <v>79000</v>
      </c>
    </row>
    <row r="560" spans="1:11" ht="12.75">
      <c r="A560" s="86" t="s">
        <v>413</v>
      </c>
      <c r="B560" s="87"/>
      <c r="C560" s="88"/>
      <c r="D560" s="89"/>
      <c r="E560" s="95"/>
      <c r="F560" s="95"/>
      <c r="K560" s="610" t="s">
        <v>505</v>
      </c>
    </row>
    <row r="561" spans="1:11" ht="12.75">
      <c r="A561" s="726" t="s">
        <v>155</v>
      </c>
      <c r="B561" s="727"/>
      <c r="C561" s="727"/>
      <c r="D561" s="728" t="s">
        <v>156</v>
      </c>
      <c r="E561" s="755">
        <v>803055.9500000001</v>
      </c>
      <c r="F561" s="740">
        <v>675590.3700000001</v>
      </c>
      <c r="G561" s="741">
        <v>750255</v>
      </c>
      <c r="H561" s="741">
        <v>1042572</v>
      </c>
      <c r="I561" s="742">
        <v>738829</v>
      </c>
      <c r="J561" s="742">
        <v>805366</v>
      </c>
      <c r="K561" s="743">
        <v>881507</v>
      </c>
    </row>
    <row r="562" spans="1:23" ht="12.75">
      <c r="A562" s="401" t="s">
        <v>170</v>
      </c>
      <c r="B562" s="351"/>
      <c r="C562" s="351"/>
      <c r="D562" s="437" t="s">
        <v>171</v>
      </c>
      <c r="E562" s="337"/>
      <c r="F562" s="424"/>
      <c r="G562" s="366"/>
      <c r="H562" s="366"/>
      <c r="I562" s="338"/>
      <c r="J562" s="338"/>
      <c r="K562" s="339"/>
      <c r="L562"/>
      <c r="M562"/>
      <c r="N562"/>
      <c r="O562"/>
      <c r="P562"/>
      <c r="Q562"/>
      <c r="R562"/>
      <c r="S562"/>
      <c r="T562"/>
      <c r="U562"/>
      <c r="V562"/>
      <c r="W562"/>
    </row>
    <row r="563" spans="1:23" ht="12.75">
      <c r="A563" s="402"/>
      <c r="B563" s="351" t="s">
        <v>172</v>
      </c>
      <c r="C563" s="351">
        <v>820</v>
      </c>
      <c r="D563" s="438" t="s">
        <v>391</v>
      </c>
      <c r="E563" s="337">
        <v>137062.78</v>
      </c>
      <c r="F563" s="424">
        <v>136845.48</v>
      </c>
      <c r="G563" s="338">
        <v>129973</v>
      </c>
      <c r="H563" s="338">
        <v>943610</v>
      </c>
      <c r="I563" s="338">
        <v>90980</v>
      </c>
      <c r="J563" s="338">
        <v>133400</v>
      </c>
      <c r="K563" s="339">
        <v>117400</v>
      </c>
      <c r="L563"/>
      <c r="M563"/>
      <c r="N563"/>
      <c r="O563"/>
      <c r="P563"/>
      <c r="Q563"/>
      <c r="R563"/>
      <c r="S563"/>
      <c r="T563"/>
      <c r="U563"/>
      <c r="V563"/>
      <c r="W563"/>
    </row>
    <row r="564" spans="1:23" ht="12.75">
      <c r="A564" s="402"/>
      <c r="B564" s="351" t="s">
        <v>172</v>
      </c>
      <c r="C564" s="351">
        <v>820</v>
      </c>
      <c r="D564" s="438" t="s">
        <v>392</v>
      </c>
      <c r="E564" s="337">
        <v>57996.15</v>
      </c>
      <c r="F564" s="424">
        <v>58412.22</v>
      </c>
      <c r="G564" s="338">
        <v>58758</v>
      </c>
      <c r="H564" s="338">
        <v>58758</v>
      </c>
      <c r="I564" s="338">
        <v>59130</v>
      </c>
      <c r="J564" s="338">
        <v>58963</v>
      </c>
      <c r="K564" s="339">
        <v>59874</v>
      </c>
      <c r="L564"/>
      <c r="M564"/>
      <c r="N564"/>
      <c r="O564"/>
      <c r="P564"/>
      <c r="Q564"/>
      <c r="R564"/>
      <c r="S564"/>
      <c r="T564"/>
      <c r="U564"/>
      <c r="V564"/>
      <c r="W564"/>
    </row>
    <row r="565" spans="1:23" ht="12.75">
      <c r="A565" s="644"/>
      <c r="B565" s="528" t="s">
        <v>172</v>
      </c>
      <c r="C565" s="528">
        <v>820</v>
      </c>
      <c r="D565" s="529" t="s">
        <v>393</v>
      </c>
      <c r="E565" s="342">
        <v>0</v>
      </c>
      <c r="F565" s="347">
        <v>143407.36</v>
      </c>
      <c r="G565" s="343"/>
      <c r="H565" s="343"/>
      <c r="I565" s="343"/>
      <c r="J565" s="664"/>
      <c r="K565" s="665"/>
      <c r="L565"/>
      <c r="M565"/>
      <c r="N565"/>
      <c r="O565"/>
      <c r="P565"/>
      <c r="Q565"/>
      <c r="R565"/>
      <c r="S565"/>
      <c r="T565"/>
      <c r="U565"/>
      <c r="V565"/>
      <c r="W565"/>
    </row>
    <row r="566" spans="1:23" ht="12.75">
      <c r="A566" s="666"/>
      <c r="B566" s="667"/>
      <c r="C566" s="667"/>
      <c r="D566" s="669" t="s">
        <v>26</v>
      </c>
      <c r="E566" s="598">
        <f aca="true" t="shared" si="103" ref="E566:K566">SUM(E563:E565)</f>
        <v>195058.93</v>
      </c>
      <c r="F566" s="602">
        <f>SUM(F563:F565)</f>
        <v>338665.06</v>
      </c>
      <c r="G566" s="599">
        <f t="shared" si="103"/>
        <v>188731</v>
      </c>
      <c r="H566" s="599">
        <f t="shared" si="103"/>
        <v>1002368</v>
      </c>
      <c r="I566" s="599">
        <f t="shared" si="103"/>
        <v>150110</v>
      </c>
      <c r="J566" s="599">
        <f t="shared" si="103"/>
        <v>192363</v>
      </c>
      <c r="K566" s="600">
        <f t="shared" si="103"/>
        <v>177274</v>
      </c>
      <c r="L566"/>
      <c r="M566"/>
      <c r="N566"/>
      <c r="O566"/>
      <c r="P566"/>
      <c r="Q566"/>
      <c r="R566"/>
      <c r="S566"/>
      <c r="T566"/>
      <c r="U566"/>
      <c r="V566"/>
      <c r="W566"/>
    </row>
    <row r="568" spans="8:23" ht="12.75">
      <c r="H568" s="99"/>
      <c r="I568" s="99"/>
      <c r="J568" s="99"/>
      <c r="K568" s="99"/>
      <c r="L568"/>
      <c r="M568"/>
      <c r="N568"/>
      <c r="O568"/>
      <c r="P568"/>
      <c r="Q568"/>
      <c r="R568"/>
      <c r="S568"/>
      <c r="T568"/>
      <c r="U568"/>
      <c r="V568"/>
      <c r="W568"/>
    </row>
    <row r="569" spans="1:23" ht="12.75">
      <c r="A569" s="621" t="s">
        <v>412</v>
      </c>
      <c r="B569" s="100"/>
      <c r="C569" s="100"/>
      <c r="D569" s="100"/>
      <c r="E569" s="820"/>
      <c r="F569" s="820"/>
      <c r="G569" s="99"/>
      <c r="H569" s="99"/>
      <c r="I569" s="99"/>
      <c r="J569" s="99"/>
      <c r="K569" s="610" t="s">
        <v>505</v>
      </c>
      <c r="L569"/>
      <c r="M569"/>
      <c r="N569"/>
      <c r="O569"/>
      <c r="P569"/>
      <c r="Q569"/>
      <c r="R569"/>
      <c r="S569"/>
      <c r="T569"/>
      <c r="U569"/>
      <c r="V569"/>
      <c r="W569"/>
    </row>
    <row r="570" spans="1:23" ht="12.75">
      <c r="A570" s="502"/>
      <c r="B570" s="503"/>
      <c r="C570" s="503"/>
      <c r="D570" s="670" t="s">
        <v>413</v>
      </c>
      <c r="E570" s="598">
        <f aca="true" t="shared" si="104" ref="E570:K570">E566</f>
        <v>195058.93</v>
      </c>
      <c r="F570" s="602">
        <f>F566</f>
        <v>338665.06</v>
      </c>
      <c r="G570" s="599">
        <f t="shared" si="104"/>
        <v>188731</v>
      </c>
      <c r="H570" s="599">
        <f t="shared" si="104"/>
        <v>1002368</v>
      </c>
      <c r="I570" s="599">
        <f t="shared" si="104"/>
        <v>150110</v>
      </c>
      <c r="J570" s="599">
        <f t="shared" si="104"/>
        <v>192363</v>
      </c>
      <c r="K570" s="600">
        <f t="shared" si="104"/>
        <v>177274</v>
      </c>
      <c r="L570"/>
      <c r="M570"/>
      <c r="N570"/>
      <c r="O570"/>
      <c r="P570"/>
      <c r="Q570"/>
      <c r="R570"/>
      <c r="S570"/>
      <c r="T570"/>
      <c r="U570"/>
      <c r="V570"/>
      <c r="W570"/>
    </row>
    <row r="571" spans="1:23" ht="12.75">
      <c r="A571" s="97"/>
      <c r="B571" s="97"/>
      <c r="C571" s="97"/>
      <c r="D571" s="97"/>
      <c r="E571" s="98"/>
      <c r="F571" s="98"/>
      <c r="G571" s="99"/>
      <c r="H571" s="99"/>
      <c r="I571" s="99"/>
      <c r="J571" s="99"/>
      <c r="K571" s="99"/>
      <c r="L571"/>
      <c r="M571"/>
      <c r="N571"/>
      <c r="O571"/>
      <c r="P571"/>
      <c r="Q571"/>
      <c r="R571"/>
      <c r="S571"/>
      <c r="T571"/>
      <c r="U571"/>
      <c r="V571"/>
      <c r="W571"/>
    </row>
    <row r="572" spans="1:23" ht="12.75">
      <c r="A572" s="11"/>
      <c r="B572" s="11"/>
      <c r="C572" s="11"/>
      <c r="D572" s="96"/>
      <c r="E572" s="40"/>
      <c r="F572" s="40"/>
      <c r="G572" s="28"/>
      <c r="H572" s="28"/>
      <c r="I572" s="28"/>
      <c r="J572" s="28"/>
      <c r="K572" s="28"/>
      <c r="L572"/>
      <c r="M572"/>
      <c r="N572"/>
      <c r="O572"/>
      <c r="P572"/>
      <c r="Q572"/>
      <c r="R572"/>
      <c r="S572"/>
      <c r="T572"/>
      <c r="U572"/>
      <c r="V572"/>
      <c r="W572"/>
    </row>
    <row r="573" spans="5:23" ht="9.75" customHeight="1">
      <c r="E573" s="40"/>
      <c r="F573" s="40"/>
      <c r="G573" s="28"/>
      <c r="H573" s="28"/>
      <c r="I573" s="28"/>
      <c r="J573" s="28"/>
      <c r="K573" s="28"/>
      <c r="L573"/>
      <c r="M573"/>
      <c r="N573"/>
      <c r="O573"/>
      <c r="P573"/>
      <c r="Q573"/>
      <c r="R573"/>
      <c r="S573"/>
      <c r="T573"/>
      <c r="U573"/>
      <c r="V573"/>
      <c r="W573"/>
    </row>
    <row r="574" spans="1:23" ht="10.5" customHeight="1">
      <c r="A574" s="859" t="s">
        <v>414</v>
      </c>
      <c r="B574" s="858"/>
      <c r="C574" s="858"/>
      <c r="D574" s="860"/>
      <c r="K574" s="610" t="s">
        <v>505</v>
      </c>
      <c r="L574"/>
      <c r="M574"/>
      <c r="N574"/>
      <c r="O574"/>
      <c r="P574"/>
      <c r="Q574"/>
      <c r="R574"/>
      <c r="S574"/>
      <c r="T574"/>
      <c r="U574"/>
      <c r="V574"/>
      <c r="W574"/>
    </row>
    <row r="575" spans="1:23" ht="15.75" customHeight="1">
      <c r="A575" s="861"/>
      <c r="B575" s="862"/>
      <c r="C575" s="862"/>
      <c r="D575" s="863" t="s">
        <v>415</v>
      </c>
      <c r="E575" s="864">
        <f aca="true" t="shared" si="105" ref="E575:K575">E570+E557+E429</f>
        <v>6516878.07</v>
      </c>
      <c r="F575" s="865">
        <f t="shared" si="105"/>
        <v>6708450.31</v>
      </c>
      <c r="G575" s="866">
        <f t="shared" si="105"/>
        <v>7246423</v>
      </c>
      <c r="H575" s="866">
        <f t="shared" si="105"/>
        <v>8595841</v>
      </c>
      <c r="I575" s="866">
        <f t="shared" si="105"/>
        <v>7490024</v>
      </c>
      <c r="J575" s="866">
        <f t="shared" si="105"/>
        <v>7217997</v>
      </c>
      <c r="K575" s="867">
        <f t="shared" si="105"/>
        <v>7246197</v>
      </c>
      <c r="L575"/>
      <c r="M575"/>
      <c r="N575"/>
      <c r="O575"/>
      <c r="P575"/>
      <c r="Q575"/>
      <c r="R575"/>
      <c r="S575"/>
      <c r="T575"/>
      <c r="U575"/>
      <c r="V575"/>
      <c r="W575"/>
    </row>
    <row r="578" spans="1:11" ht="12.75">
      <c r="A578" s="829" t="s">
        <v>463</v>
      </c>
      <c r="B578" s="830"/>
      <c r="C578" s="830"/>
      <c r="D578" s="830"/>
      <c r="E578" s="831"/>
      <c r="F578" s="95"/>
      <c r="K578" s="610" t="s">
        <v>505</v>
      </c>
    </row>
    <row r="579" spans="1:11" ht="12.75">
      <c r="A579" s="726" t="s">
        <v>122</v>
      </c>
      <c r="B579" s="727"/>
      <c r="C579" s="727"/>
      <c r="D579" s="728" t="s">
        <v>123</v>
      </c>
      <c r="E579" s="729">
        <f aca="true" t="shared" si="106" ref="E579:K579">E585+E589+E599+E607+E610+E614+E617+E624+E629+E634</f>
        <v>2332878.59</v>
      </c>
      <c r="F579" s="729">
        <f t="shared" si="106"/>
        <v>2479105.2299999995</v>
      </c>
      <c r="G579" s="821">
        <f t="shared" si="106"/>
        <v>2613837</v>
      </c>
      <c r="H579" s="821">
        <f t="shared" si="106"/>
        <v>2710672</v>
      </c>
      <c r="I579" s="821">
        <f t="shared" si="106"/>
        <v>2768148</v>
      </c>
      <c r="J579" s="821">
        <f t="shared" si="106"/>
        <v>2813451</v>
      </c>
      <c r="K579" s="821">
        <f t="shared" si="106"/>
        <v>2813451</v>
      </c>
    </row>
    <row r="580" spans="1:11" ht="12.75">
      <c r="A580" s="401" t="s">
        <v>464</v>
      </c>
      <c r="B580" s="351"/>
      <c r="C580" s="351"/>
      <c r="D580" s="437" t="s">
        <v>465</v>
      </c>
      <c r="E580" s="337"/>
      <c r="F580" s="424"/>
      <c r="G580" s="338"/>
      <c r="H580" s="338"/>
      <c r="I580" s="338"/>
      <c r="J580" s="338"/>
      <c r="K580" s="339"/>
    </row>
    <row r="581" spans="1:11" ht="12.75">
      <c r="A581" s="402" t="s">
        <v>360</v>
      </c>
      <c r="B581" s="351"/>
      <c r="C581" s="351"/>
      <c r="D581" s="439" t="s">
        <v>466</v>
      </c>
      <c r="E581" s="337"/>
      <c r="F581" s="424"/>
      <c r="G581" s="338"/>
      <c r="H581" s="338"/>
      <c r="I581" s="338"/>
      <c r="J581" s="338"/>
      <c r="K581" s="339"/>
    </row>
    <row r="582" spans="1:11" ht="12.75">
      <c r="A582" s="402"/>
      <c r="B582" s="351"/>
      <c r="C582" s="351"/>
      <c r="D582" s="442" t="s">
        <v>467</v>
      </c>
      <c r="E582" s="367">
        <v>315700</v>
      </c>
      <c r="F582" s="427">
        <v>343144.72</v>
      </c>
      <c r="G582" s="366">
        <v>373744</v>
      </c>
      <c r="H582" s="366">
        <v>373744</v>
      </c>
      <c r="I582" s="366">
        <v>379000</v>
      </c>
      <c r="J582" s="366">
        <v>390000</v>
      </c>
      <c r="K582" s="404">
        <v>390000</v>
      </c>
    </row>
    <row r="583" spans="1:11" ht="12.75">
      <c r="A583" s="402"/>
      <c r="B583" s="351"/>
      <c r="C583" s="351"/>
      <c r="D583" s="438" t="s">
        <v>468</v>
      </c>
      <c r="E583" s="365"/>
      <c r="F583" s="426">
        <v>7289.19</v>
      </c>
      <c r="G583" s="366"/>
      <c r="H583" s="366"/>
      <c r="I583" s="366"/>
      <c r="J583" s="366"/>
      <c r="K583" s="404"/>
    </row>
    <row r="584" spans="1:11" ht="12.75">
      <c r="A584" s="402"/>
      <c r="B584" s="351"/>
      <c r="C584" s="351"/>
      <c r="D584" s="442" t="s">
        <v>469</v>
      </c>
      <c r="E584" s="367">
        <v>6998</v>
      </c>
      <c r="F584" s="427">
        <v>6799</v>
      </c>
      <c r="G584" s="366">
        <v>7000</v>
      </c>
      <c r="H584" s="366">
        <v>7000</v>
      </c>
      <c r="I584" s="366">
        <v>7000</v>
      </c>
      <c r="J584" s="366">
        <v>7000</v>
      </c>
      <c r="K584" s="404">
        <v>7000</v>
      </c>
    </row>
    <row r="585" spans="1:11" ht="12.75">
      <c r="A585" s="676"/>
      <c r="B585" s="677"/>
      <c r="C585" s="677"/>
      <c r="D585" s="678" t="s">
        <v>26</v>
      </c>
      <c r="E585" s="337">
        <f aca="true" t="shared" si="107" ref="E585:K585">SUM(E582:E584)</f>
        <v>322698</v>
      </c>
      <c r="F585" s="424">
        <f t="shared" si="107"/>
        <v>357232.91</v>
      </c>
      <c r="G585" s="338">
        <f t="shared" si="107"/>
        <v>380744</v>
      </c>
      <c r="H585" s="338">
        <f t="shared" si="107"/>
        <v>380744</v>
      </c>
      <c r="I585" s="338">
        <f t="shared" si="107"/>
        <v>386000</v>
      </c>
      <c r="J585" s="338">
        <f t="shared" si="107"/>
        <v>397000</v>
      </c>
      <c r="K585" s="339">
        <f t="shared" si="107"/>
        <v>397000</v>
      </c>
    </row>
    <row r="586" spans="1:11" ht="12.75">
      <c r="A586" s="402" t="s">
        <v>350</v>
      </c>
      <c r="B586" s="351"/>
      <c r="C586" s="351"/>
      <c r="D586" s="439" t="s">
        <v>470</v>
      </c>
      <c r="E586" s="337"/>
      <c r="F586" s="424"/>
      <c r="G586" s="366"/>
      <c r="H586" s="366"/>
      <c r="I586" s="338"/>
      <c r="J586" s="338"/>
      <c r="K586" s="339"/>
    </row>
    <row r="587" spans="1:23" s="543" customFormat="1" ht="12.75">
      <c r="A587" s="402"/>
      <c r="B587" s="351"/>
      <c r="C587" s="351"/>
      <c r="D587" s="442" t="s">
        <v>467</v>
      </c>
      <c r="E587" s="337">
        <v>73408</v>
      </c>
      <c r="F587" s="424">
        <v>78261.45</v>
      </c>
      <c r="G587" s="338">
        <v>89529</v>
      </c>
      <c r="H587" s="338">
        <v>89529</v>
      </c>
      <c r="I587" s="338">
        <v>100900</v>
      </c>
      <c r="J587" s="338">
        <v>108070</v>
      </c>
      <c r="K587" s="339">
        <v>108070</v>
      </c>
      <c r="L587" s="11"/>
      <c r="M587" s="14"/>
      <c r="N587" s="11"/>
      <c r="O587" s="11"/>
      <c r="P587" s="542"/>
      <c r="Q587" s="542"/>
      <c r="R587" s="542"/>
      <c r="S587" s="542"/>
      <c r="T587" s="542"/>
      <c r="U587" s="542"/>
      <c r="V587" s="542"/>
      <c r="W587" s="542"/>
    </row>
    <row r="588" spans="1:11" ht="12.75">
      <c r="A588" s="402"/>
      <c r="B588" s="351"/>
      <c r="C588" s="351"/>
      <c r="D588" s="442" t="s">
        <v>471</v>
      </c>
      <c r="E588" s="337">
        <v>1979</v>
      </c>
      <c r="F588" s="424">
        <v>1532</v>
      </c>
      <c r="G588" s="338">
        <v>2000</v>
      </c>
      <c r="H588" s="338">
        <v>2000</v>
      </c>
      <c r="I588" s="338">
        <v>2000</v>
      </c>
      <c r="J588" s="338">
        <v>2000</v>
      </c>
      <c r="K588" s="339">
        <v>2000</v>
      </c>
    </row>
    <row r="589" spans="1:11" ht="12.75">
      <c r="A589" s="676"/>
      <c r="B589" s="677"/>
      <c r="C589" s="677"/>
      <c r="D589" s="678" t="s">
        <v>26</v>
      </c>
      <c r="E589" s="337">
        <f aca="true" t="shared" si="108" ref="E589:K589">SUM(E587:E588)</f>
        <v>75387</v>
      </c>
      <c r="F589" s="424">
        <f t="shared" si="108"/>
        <v>79793.45</v>
      </c>
      <c r="G589" s="338">
        <f t="shared" si="108"/>
        <v>91529</v>
      </c>
      <c r="H589" s="338">
        <f t="shared" si="108"/>
        <v>91529</v>
      </c>
      <c r="I589" s="338">
        <f t="shared" si="108"/>
        <v>102900</v>
      </c>
      <c r="J589" s="338">
        <f t="shared" si="108"/>
        <v>110070</v>
      </c>
      <c r="K589" s="339">
        <f t="shared" si="108"/>
        <v>110070</v>
      </c>
    </row>
    <row r="590" spans="1:11" ht="12.75">
      <c r="A590" s="401" t="s">
        <v>472</v>
      </c>
      <c r="B590" s="351"/>
      <c r="C590" s="351"/>
      <c r="D590" s="439" t="s">
        <v>473</v>
      </c>
      <c r="E590" s="337"/>
      <c r="F590" s="424"/>
      <c r="G590" s="366"/>
      <c r="H590" s="366"/>
      <c r="I590" s="338"/>
      <c r="J590" s="338"/>
      <c r="K590" s="339"/>
    </row>
    <row r="591" spans="1:23" s="543" customFormat="1" ht="12.75">
      <c r="A591" s="402" t="s">
        <v>309</v>
      </c>
      <c r="B591" s="351"/>
      <c r="C591" s="351"/>
      <c r="D591" s="439" t="s">
        <v>474</v>
      </c>
      <c r="E591" s="337"/>
      <c r="F591" s="424"/>
      <c r="G591" s="366"/>
      <c r="H591" s="366"/>
      <c r="I591" s="338"/>
      <c r="J591" s="338"/>
      <c r="K591" s="339"/>
      <c r="L591" s="11"/>
      <c r="M591" s="14"/>
      <c r="N591" s="11"/>
      <c r="O591" s="11"/>
      <c r="P591" s="542"/>
      <c r="Q591" s="542"/>
      <c r="R591" s="542"/>
      <c r="S591" s="542"/>
      <c r="T591" s="542"/>
      <c r="U591" s="542"/>
      <c r="V591" s="542"/>
      <c r="W591" s="542"/>
    </row>
    <row r="592" spans="1:23" ht="12.75">
      <c r="A592" s="402"/>
      <c r="B592" s="351"/>
      <c r="C592" s="351"/>
      <c r="D592" s="438" t="s">
        <v>475</v>
      </c>
      <c r="E592" s="367">
        <v>1182</v>
      </c>
      <c r="F592" s="427">
        <v>20782</v>
      </c>
      <c r="G592" s="366">
        <v>25964</v>
      </c>
      <c r="H592" s="366">
        <v>25964</v>
      </c>
      <c r="I592" s="366">
        <v>19364</v>
      </c>
      <c r="J592" s="366">
        <v>364</v>
      </c>
      <c r="K592" s="404">
        <v>364</v>
      </c>
      <c r="L592"/>
      <c r="M592"/>
      <c r="N592"/>
      <c r="O592"/>
      <c r="P592"/>
      <c r="Q592"/>
      <c r="R592"/>
      <c r="S592"/>
      <c r="T592"/>
      <c r="U592"/>
      <c r="V592"/>
      <c r="W592"/>
    </row>
    <row r="593" spans="1:23" ht="12.75">
      <c r="A593" s="402"/>
      <c r="B593" s="351"/>
      <c r="C593" s="351"/>
      <c r="D593" s="438" t="s">
        <v>468</v>
      </c>
      <c r="E593" s="367">
        <v>33187.59</v>
      </c>
      <c r="F593" s="427">
        <v>4094</v>
      </c>
      <c r="G593" s="366"/>
      <c r="H593" s="366"/>
      <c r="I593" s="366"/>
      <c r="J593" s="366"/>
      <c r="K593" s="404"/>
      <c r="L593"/>
      <c r="M593"/>
      <c r="N593"/>
      <c r="O593"/>
      <c r="P593"/>
      <c r="Q593"/>
      <c r="R593"/>
      <c r="S593"/>
      <c r="T593"/>
      <c r="U593"/>
      <c r="V593"/>
      <c r="W593"/>
    </row>
    <row r="594" spans="1:23" ht="12.75">
      <c r="A594" s="402"/>
      <c r="B594" s="351"/>
      <c r="C594" s="351"/>
      <c r="D594" s="442" t="s">
        <v>476</v>
      </c>
      <c r="E594" s="367">
        <v>634773</v>
      </c>
      <c r="F594" s="427">
        <v>669820</v>
      </c>
      <c r="G594" s="366">
        <v>690000</v>
      </c>
      <c r="H594" s="366">
        <v>725467</v>
      </c>
      <c r="I594" s="366">
        <v>762000</v>
      </c>
      <c r="J594" s="366">
        <v>762000</v>
      </c>
      <c r="K594" s="404">
        <v>762000</v>
      </c>
      <c r="L594"/>
      <c r="M594"/>
      <c r="N594"/>
      <c r="O594"/>
      <c r="P594"/>
      <c r="Q594"/>
      <c r="R594"/>
      <c r="S594"/>
      <c r="T594"/>
      <c r="U594"/>
      <c r="V594"/>
      <c r="W594"/>
    </row>
    <row r="595" spans="1:23" ht="12.75">
      <c r="A595" s="402"/>
      <c r="B595" s="351"/>
      <c r="C595" s="351"/>
      <c r="D595" s="442" t="s">
        <v>477</v>
      </c>
      <c r="E595" s="367"/>
      <c r="F595" s="427">
        <v>150</v>
      </c>
      <c r="G595" s="366"/>
      <c r="H595" s="366">
        <v>50</v>
      </c>
      <c r="I595" s="366"/>
      <c r="J595" s="366"/>
      <c r="K595" s="404"/>
      <c r="L595"/>
      <c r="M595"/>
      <c r="N595"/>
      <c r="O595"/>
      <c r="P595"/>
      <c r="Q595"/>
      <c r="R595"/>
      <c r="S595"/>
      <c r="T595"/>
      <c r="U595"/>
      <c r="V595"/>
      <c r="W595"/>
    </row>
    <row r="596" spans="1:23" ht="12.75">
      <c r="A596" s="402"/>
      <c r="B596" s="351"/>
      <c r="C596" s="351"/>
      <c r="D596" s="442" t="s">
        <v>478</v>
      </c>
      <c r="E596" s="367">
        <v>10663</v>
      </c>
      <c r="F596" s="427">
        <v>10573</v>
      </c>
      <c r="G596" s="366">
        <v>9500</v>
      </c>
      <c r="H596" s="366">
        <v>9500</v>
      </c>
      <c r="I596" s="366">
        <v>9500</v>
      </c>
      <c r="J596" s="366">
        <v>9500</v>
      </c>
      <c r="K596" s="404">
        <v>9500</v>
      </c>
      <c r="L596"/>
      <c r="M596"/>
      <c r="N596"/>
      <c r="O596"/>
      <c r="P596"/>
      <c r="Q596"/>
      <c r="R596"/>
      <c r="S596"/>
      <c r="T596"/>
      <c r="U596"/>
      <c r="V596"/>
      <c r="W596"/>
    </row>
    <row r="597" spans="1:23" ht="12.75">
      <c r="A597" s="402"/>
      <c r="B597" s="351"/>
      <c r="C597" s="351"/>
      <c r="D597" s="442" t="s">
        <v>479</v>
      </c>
      <c r="E597" s="367">
        <v>8339</v>
      </c>
      <c r="F597" s="427">
        <v>10867</v>
      </c>
      <c r="G597" s="366">
        <v>7000</v>
      </c>
      <c r="H597" s="366">
        <v>7000</v>
      </c>
      <c r="I597" s="366">
        <v>7000</v>
      </c>
      <c r="J597" s="366">
        <v>7000</v>
      </c>
      <c r="K597" s="404">
        <v>7000</v>
      </c>
      <c r="L597"/>
      <c r="M597"/>
      <c r="N597"/>
      <c r="O597"/>
      <c r="P597"/>
      <c r="Q597"/>
      <c r="R597"/>
      <c r="S597"/>
      <c r="T597"/>
      <c r="U597"/>
      <c r="V597"/>
      <c r="W597"/>
    </row>
    <row r="598" spans="1:23" ht="12.75">
      <c r="A598" s="402"/>
      <c r="B598" s="351"/>
      <c r="C598" s="351"/>
      <c r="D598" s="442" t="s">
        <v>480</v>
      </c>
      <c r="E598" s="367">
        <v>130000</v>
      </c>
      <c r="F598" s="427"/>
      <c r="G598" s="366"/>
      <c r="H598" s="366"/>
      <c r="I598" s="366">
        <v>2060</v>
      </c>
      <c r="J598" s="366"/>
      <c r="K598" s="404"/>
      <c r="L598"/>
      <c r="M598"/>
      <c r="N598"/>
      <c r="O598"/>
      <c r="P598"/>
      <c r="Q598"/>
      <c r="R598"/>
      <c r="S598"/>
      <c r="T598"/>
      <c r="U598"/>
      <c r="V598"/>
      <c r="W598"/>
    </row>
    <row r="599" spans="1:23" ht="12.75">
      <c r="A599" s="676"/>
      <c r="B599" s="677"/>
      <c r="C599" s="677"/>
      <c r="D599" s="678" t="s">
        <v>26</v>
      </c>
      <c r="E599" s="337">
        <f aca="true" t="shared" si="109" ref="E599:K599">SUM(E592:E598)</f>
        <v>818144.59</v>
      </c>
      <c r="F599" s="424">
        <f>SUM(F592:F598)</f>
        <v>716286</v>
      </c>
      <c r="G599" s="338">
        <f t="shared" si="109"/>
        <v>732464</v>
      </c>
      <c r="H599" s="338">
        <f t="shared" si="109"/>
        <v>767981</v>
      </c>
      <c r="I599" s="338">
        <f t="shared" si="109"/>
        <v>799924</v>
      </c>
      <c r="J599" s="338">
        <f t="shared" si="109"/>
        <v>778864</v>
      </c>
      <c r="K599" s="339">
        <f t="shared" si="109"/>
        <v>778864</v>
      </c>
      <c r="L599"/>
      <c r="M599"/>
      <c r="N599"/>
      <c r="O599"/>
      <c r="P599"/>
      <c r="Q599"/>
      <c r="R599"/>
      <c r="S599"/>
      <c r="T599"/>
      <c r="U599"/>
      <c r="V599"/>
      <c r="W599"/>
    </row>
    <row r="600" spans="1:23" ht="12.75">
      <c r="A600" s="402" t="s">
        <v>335</v>
      </c>
      <c r="B600" s="351"/>
      <c r="C600" s="351"/>
      <c r="D600" s="437" t="s">
        <v>481</v>
      </c>
      <c r="E600" s="337"/>
      <c r="F600" s="424"/>
      <c r="G600" s="338"/>
      <c r="H600" s="338"/>
      <c r="I600" s="338"/>
      <c r="J600" s="338"/>
      <c r="K600" s="339"/>
      <c r="L600"/>
      <c r="M600"/>
      <c r="N600"/>
      <c r="O600"/>
      <c r="P600"/>
      <c r="Q600"/>
      <c r="R600"/>
      <c r="S600"/>
      <c r="T600"/>
      <c r="U600"/>
      <c r="V600"/>
      <c r="W600"/>
    </row>
    <row r="601" spans="1:23" ht="12.75">
      <c r="A601" s="402"/>
      <c r="B601" s="351"/>
      <c r="C601" s="351"/>
      <c r="D601" s="438" t="s">
        <v>482</v>
      </c>
      <c r="E601" s="337">
        <v>37592</v>
      </c>
      <c r="F601" s="424">
        <v>27684</v>
      </c>
      <c r="G601" s="338">
        <v>182</v>
      </c>
      <c r="H601" s="338">
        <v>13182</v>
      </c>
      <c r="I601" s="338">
        <v>182</v>
      </c>
      <c r="J601" s="338">
        <v>182</v>
      </c>
      <c r="K601" s="339">
        <v>182</v>
      </c>
      <c r="L601"/>
      <c r="M601"/>
      <c r="N601"/>
      <c r="O601"/>
      <c r="P601"/>
      <c r="Q601"/>
      <c r="R601"/>
      <c r="S601"/>
      <c r="T601"/>
      <c r="U601"/>
      <c r="V601"/>
      <c r="W601"/>
    </row>
    <row r="602" spans="1:23" ht="12.75">
      <c r="A602" s="402"/>
      <c r="B602" s="351"/>
      <c r="C602" s="351"/>
      <c r="D602" s="442" t="s">
        <v>483</v>
      </c>
      <c r="E602" s="367">
        <v>490631</v>
      </c>
      <c r="F602" s="427">
        <v>534731</v>
      </c>
      <c r="G602" s="366">
        <v>560000</v>
      </c>
      <c r="H602" s="366">
        <v>597864</v>
      </c>
      <c r="I602" s="366">
        <v>619428</v>
      </c>
      <c r="J602" s="366">
        <v>626000</v>
      </c>
      <c r="K602" s="404">
        <v>626000</v>
      </c>
      <c r="L602"/>
      <c r="M602"/>
      <c r="N602"/>
      <c r="O602"/>
      <c r="P602"/>
      <c r="Q602"/>
      <c r="R602"/>
      <c r="S602"/>
      <c r="T602"/>
      <c r="U602"/>
      <c r="V602"/>
      <c r="W602"/>
    </row>
    <row r="603" spans="1:23" ht="12.75">
      <c r="A603" s="402"/>
      <c r="B603" s="351"/>
      <c r="C603" s="351"/>
      <c r="D603" s="442" t="s">
        <v>477</v>
      </c>
      <c r="E603" s="367">
        <v>5050</v>
      </c>
      <c r="F603" s="427">
        <v>6250</v>
      </c>
      <c r="G603" s="366">
        <v>7600</v>
      </c>
      <c r="H603" s="366">
        <v>7600</v>
      </c>
      <c r="I603" s="366">
        <v>7600</v>
      </c>
      <c r="J603" s="366">
        <v>7600</v>
      </c>
      <c r="K603" s="404">
        <v>7600</v>
      </c>
      <c r="L603"/>
      <c r="M603"/>
      <c r="N603"/>
      <c r="O603"/>
      <c r="P603"/>
      <c r="Q603"/>
      <c r="R603"/>
      <c r="S603"/>
      <c r="T603"/>
      <c r="U603"/>
      <c r="V603"/>
      <c r="W603"/>
    </row>
    <row r="604" spans="1:23" ht="12.75">
      <c r="A604" s="402"/>
      <c r="B604" s="351"/>
      <c r="C604" s="351"/>
      <c r="D604" s="442" t="s">
        <v>478</v>
      </c>
      <c r="E604" s="367">
        <v>4992</v>
      </c>
      <c r="F604" s="427">
        <v>4570</v>
      </c>
      <c r="G604" s="366">
        <v>5232</v>
      </c>
      <c r="H604" s="366">
        <v>5232</v>
      </c>
      <c r="I604" s="366">
        <v>5232</v>
      </c>
      <c r="J604" s="366">
        <v>5232</v>
      </c>
      <c r="K604" s="404">
        <v>5232</v>
      </c>
      <c r="L604"/>
      <c r="M604"/>
      <c r="N604"/>
      <c r="O604"/>
      <c r="P604"/>
      <c r="Q604"/>
      <c r="R604"/>
      <c r="S604"/>
      <c r="T604"/>
      <c r="U604"/>
      <c r="V604"/>
      <c r="W604"/>
    </row>
    <row r="605" spans="1:23" ht="12.75">
      <c r="A605" s="402"/>
      <c r="B605" s="351"/>
      <c r="C605" s="351"/>
      <c r="D605" s="442" t="s">
        <v>479</v>
      </c>
      <c r="E605" s="367"/>
      <c r="F605" s="426">
        <v>2765</v>
      </c>
      <c r="G605" s="366">
        <v>5250</v>
      </c>
      <c r="H605" s="366">
        <v>15704</v>
      </c>
      <c r="I605" s="366"/>
      <c r="J605" s="366"/>
      <c r="K605" s="404"/>
      <c r="L605"/>
      <c r="M605"/>
      <c r="N605"/>
      <c r="O605"/>
      <c r="P605"/>
      <c r="Q605"/>
      <c r="R605"/>
      <c r="S605"/>
      <c r="T605"/>
      <c r="U605"/>
      <c r="V605"/>
      <c r="W605"/>
    </row>
    <row r="606" spans="1:23" ht="12.75">
      <c r="A606" s="402"/>
      <c r="B606" s="351"/>
      <c r="C606" s="351"/>
      <c r="D606" s="442" t="s">
        <v>484</v>
      </c>
      <c r="E606" s="367"/>
      <c r="F606" s="427">
        <v>16910</v>
      </c>
      <c r="G606" s="366">
        <v>24600</v>
      </c>
      <c r="H606" s="366">
        <v>24600</v>
      </c>
      <c r="I606" s="366">
        <v>24600</v>
      </c>
      <c r="J606" s="366">
        <v>27000</v>
      </c>
      <c r="K606" s="404">
        <v>27000</v>
      </c>
      <c r="L606"/>
      <c r="M606"/>
      <c r="N606"/>
      <c r="O606"/>
      <c r="P606"/>
      <c r="Q606"/>
      <c r="R606"/>
      <c r="S606"/>
      <c r="T606"/>
      <c r="U606"/>
      <c r="V606"/>
      <c r="W606"/>
    </row>
    <row r="607" spans="1:23" ht="12.75">
      <c r="A607" s="676"/>
      <c r="B607" s="677"/>
      <c r="C607" s="677"/>
      <c r="D607" s="678" t="s">
        <v>26</v>
      </c>
      <c r="E607" s="337">
        <f aca="true" t="shared" si="110" ref="E607:K607">SUM(E601:E606)</f>
        <v>538265</v>
      </c>
      <c r="F607" s="424">
        <f>SUM(F601:F606)</f>
        <v>592910</v>
      </c>
      <c r="G607" s="338">
        <f t="shared" si="110"/>
        <v>602864</v>
      </c>
      <c r="H607" s="338">
        <f t="shared" si="110"/>
        <v>664182</v>
      </c>
      <c r="I607" s="338">
        <f t="shared" si="110"/>
        <v>657042</v>
      </c>
      <c r="J607" s="338">
        <f t="shared" si="110"/>
        <v>666014</v>
      </c>
      <c r="K607" s="339">
        <f t="shared" si="110"/>
        <v>666014</v>
      </c>
      <c r="L607"/>
      <c r="M607"/>
      <c r="N607"/>
      <c r="O607"/>
      <c r="P607"/>
      <c r="Q607"/>
      <c r="R607"/>
      <c r="S607"/>
      <c r="T607"/>
      <c r="U607"/>
      <c r="V607"/>
      <c r="W607"/>
    </row>
    <row r="608" spans="1:11" ht="12.75">
      <c r="A608" s="401" t="s">
        <v>356</v>
      </c>
      <c r="B608" s="351"/>
      <c r="C608" s="351"/>
      <c r="D608" s="437" t="s">
        <v>357</v>
      </c>
      <c r="E608" s="367"/>
      <c r="F608" s="424"/>
      <c r="G608" s="366"/>
      <c r="H608" s="366"/>
      <c r="I608" s="366"/>
      <c r="J608" s="366"/>
      <c r="K608" s="404"/>
    </row>
    <row r="609" spans="1:23" s="543" customFormat="1" ht="12.75">
      <c r="A609" s="402"/>
      <c r="B609" s="351"/>
      <c r="C609" s="351"/>
      <c r="D609" s="438" t="s">
        <v>485</v>
      </c>
      <c r="E609" s="611">
        <v>275300</v>
      </c>
      <c r="F609" s="616">
        <v>320289.16</v>
      </c>
      <c r="G609" s="592">
        <v>361657</v>
      </c>
      <c r="H609" s="592">
        <v>361657</v>
      </c>
      <c r="I609" s="592">
        <v>364497</v>
      </c>
      <c r="J609" s="592">
        <v>400000</v>
      </c>
      <c r="K609" s="619">
        <v>400000</v>
      </c>
      <c r="L609" s="11"/>
      <c r="M609" s="14"/>
      <c r="N609" s="11"/>
      <c r="O609" s="11"/>
      <c r="P609" s="542"/>
      <c r="Q609" s="542"/>
      <c r="R609" s="542"/>
      <c r="S609" s="542"/>
      <c r="T609" s="542"/>
      <c r="U609" s="542"/>
      <c r="V609" s="542"/>
      <c r="W609" s="542"/>
    </row>
    <row r="610" spans="1:11" ht="12.75">
      <c r="A610" s="676"/>
      <c r="B610" s="677"/>
      <c r="C610" s="677"/>
      <c r="D610" s="678" t="s">
        <v>26</v>
      </c>
      <c r="E610" s="337">
        <f aca="true" t="shared" si="111" ref="E610:K610">SUM(E609:E609)</f>
        <v>275300</v>
      </c>
      <c r="F610" s="424">
        <f t="shared" si="111"/>
        <v>320289.16</v>
      </c>
      <c r="G610" s="338">
        <f t="shared" si="111"/>
        <v>361657</v>
      </c>
      <c r="H610" s="338">
        <f t="shared" si="111"/>
        <v>361657</v>
      </c>
      <c r="I610" s="338">
        <f t="shared" si="111"/>
        <v>364497</v>
      </c>
      <c r="J610" s="338">
        <f t="shared" si="111"/>
        <v>400000</v>
      </c>
      <c r="K610" s="339">
        <f t="shared" si="111"/>
        <v>400000</v>
      </c>
    </row>
    <row r="611" spans="1:11" ht="12.75">
      <c r="A611" s="401" t="s">
        <v>486</v>
      </c>
      <c r="B611" s="351"/>
      <c r="C611" s="351"/>
      <c r="D611" s="437" t="s">
        <v>487</v>
      </c>
      <c r="E611" s="337"/>
      <c r="F611" s="424"/>
      <c r="G611" s="338"/>
      <c r="H611" s="338"/>
      <c r="I611" s="338"/>
      <c r="J611" s="338"/>
      <c r="K611" s="339"/>
    </row>
    <row r="612" spans="1:23" s="543" customFormat="1" ht="12.75">
      <c r="A612" s="402" t="s">
        <v>317</v>
      </c>
      <c r="B612" s="351"/>
      <c r="C612" s="351"/>
      <c r="D612" s="439" t="s">
        <v>488</v>
      </c>
      <c r="E612" s="337"/>
      <c r="F612" s="424"/>
      <c r="G612" s="338"/>
      <c r="H612" s="338"/>
      <c r="I612" s="338"/>
      <c r="J612" s="338"/>
      <c r="K612" s="339"/>
      <c r="L612" s="11"/>
      <c r="M612" s="14"/>
      <c r="N612" s="11"/>
      <c r="O612" s="11"/>
      <c r="P612" s="542"/>
      <c r="Q612" s="542"/>
      <c r="R612" s="542"/>
      <c r="S612" s="542"/>
      <c r="T612" s="542"/>
      <c r="U612" s="542"/>
      <c r="V612" s="542"/>
      <c r="W612" s="542"/>
    </row>
    <row r="613" spans="1:11" ht="12.75">
      <c r="A613" s="402"/>
      <c r="B613" s="351"/>
      <c r="C613" s="351"/>
      <c r="D613" s="438" t="s">
        <v>482</v>
      </c>
      <c r="E613" s="337">
        <v>89679</v>
      </c>
      <c r="F613" s="424">
        <v>103947</v>
      </c>
      <c r="G613" s="338">
        <v>109224</v>
      </c>
      <c r="H613" s="338">
        <v>109224</v>
      </c>
      <c r="I613" s="338">
        <v>120099</v>
      </c>
      <c r="J613" s="338">
        <v>120099</v>
      </c>
      <c r="K613" s="339">
        <v>120099</v>
      </c>
    </row>
    <row r="614" spans="1:11" ht="12.75">
      <c r="A614" s="676"/>
      <c r="B614" s="677"/>
      <c r="C614" s="677"/>
      <c r="D614" s="678" t="s">
        <v>26</v>
      </c>
      <c r="E614" s="337">
        <f>SUM(E613:E613)</f>
        <v>89679</v>
      </c>
      <c r="F614" s="424">
        <f>SUM(F613:F613)</f>
        <v>103947</v>
      </c>
      <c r="G614" s="338">
        <f>SUM(G612:G613)</f>
        <v>109224</v>
      </c>
      <c r="H614" s="338">
        <f>SUM(H612:H613)</f>
        <v>109224</v>
      </c>
      <c r="I614" s="338">
        <f>SUM(I613:I613)</f>
        <v>120099</v>
      </c>
      <c r="J614" s="338">
        <f>SUM(J613:J613)</f>
        <v>120099</v>
      </c>
      <c r="K614" s="339">
        <f>SUM(K613:K613)</f>
        <v>120099</v>
      </c>
    </row>
    <row r="615" spans="1:11" ht="12.75">
      <c r="A615" s="402" t="s">
        <v>340</v>
      </c>
      <c r="B615" s="351"/>
      <c r="C615" s="351"/>
      <c r="D615" s="439" t="s">
        <v>489</v>
      </c>
      <c r="E615" s="367"/>
      <c r="F615" s="427"/>
      <c r="G615" s="366"/>
      <c r="H615" s="366"/>
      <c r="I615" s="366"/>
      <c r="J615" s="366"/>
      <c r="K615" s="404"/>
    </row>
    <row r="616" spans="1:23" s="543" customFormat="1" ht="12.75">
      <c r="A616" s="402"/>
      <c r="B616" s="351"/>
      <c r="C616" s="351"/>
      <c r="D616" s="438" t="s">
        <v>482</v>
      </c>
      <c r="E616" s="367">
        <v>28998</v>
      </c>
      <c r="F616" s="427">
        <v>33420</v>
      </c>
      <c r="G616" s="366">
        <v>35118</v>
      </c>
      <c r="H616" s="366">
        <v>35118</v>
      </c>
      <c r="I616" s="366">
        <v>39495</v>
      </c>
      <c r="J616" s="366">
        <v>42100</v>
      </c>
      <c r="K616" s="404">
        <v>42100</v>
      </c>
      <c r="L616" s="11"/>
      <c r="M616" s="14"/>
      <c r="N616" s="11"/>
      <c r="O616" s="11"/>
      <c r="P616" s="542"/>
      <c r="Q616" s="542"/>
      <c r="R616" s="542"/>
      <c r="S616" s="542"/>
      <c r="T616" s="542"/>
      <c r="U616" s="542"/>
      <c r="V616" s="542"/>
      <c r="W616" s="542"/>
    </row>
    <row r="617" spans="1:11" ht="12.75">
      <c r="A617" s="676"/>
      <c r="B617" s="677"/>
      <c r="C617" s="677"/>
      <c r="D617" s="678" t="s">
        <v>26</v>
      </c>
      <c r="E617" s="337">
        <f aca="true" t="shared" si="112" ref="E617:K617">SUM(E616:E616)</f>
        <v>28998</v>
      </c>
      <c r="F617" s="424">
        <f t="shared" si="112"/>
        <v>33420</v>
      </c>
      <c r="G617" s="338">
        <f t="shared" si="112"/>
        <v>35118</v>
      </c>
      <c r="H617" s="338">
        <f t="shared" si="112"/>
        <v>35118</v>
      </c>
      <c r="I617" s="338">
        <f t="shared" si="112"/>
        <v>39495</v>
      </c>
      <c r="J617" s="338">
        <f t="shared" si="112"/>
        <v>42100</v>
      </c>
      <c r="K617" s="339">
        <f t="shared" si="112"/>
        <v>42100</v>
      </c>
    </row>
    <row r="618" spans="1:11" ht="12.75">
      <c r="A618" s="401" t="s">
        <v>490</v>
      </c>
      <c r="B618" s="351"/>
      <c r="C618" s="351"/>
      <c r="D618" s="439" t="s">
        <v>491</v>
      </c>
      <c r="E618" s="367"/>
      <c r="F618" s="427"/>
      <c r="G618" s="366"/>
      <c r="H618" s="366"/>
      <c r="I618" s="366"/>
      <c r="J618" s="366"/>
      <c r="K618" s="404"/>
    </row>
    <row r="619" spans="1:23" s="543" customFormat="1" ht="12.75">
      <c r="A619" s="402" t="s">
        <v>322</v>
      </c>
      <c r="B619" s="351"/>
      <c r="C619" s="351"/>
      <c r="D619" s="439" t="s">
        <v>492</v>
      </c>
      <c r="E619" s="367"/>
      <c r="F619" s="427"/>
      <c r="G619" s="366"/>
      <c r="H619" s="366"/>
      <c r="I619" s="366"/>
      <c r="J619" s="366"/>
      <c r="K619" s="404"/>
      <c r="L619" s="11"/>
      <c r="M619" s="14"/>
      <c r="N619" s="11"/>
      <c r="O619" s="11"/>
      <c r="P619" s="542"/>
      <c r="Q619" s="542"/>
      <c r="R619" s="542"/>
      <c r="S619" s="542"/>
      <c r="T619" s="542"/>
      <c r="U619" s="542"/>
      <c r="V619" s="542"/>
      <c r="W619" s="542"/>
    </row>
    <row r="620" spans="1:11" ht="12.75">
      <c r="A620" s="402"/>
      <c r="B620" s="351"/>
      <c r="C620" s="351"/>
      <c r="D620" s="438" t="s">
        <v>482</v>
      </c>
      <c r="E620" s="337">
        <v>68187</v>
      </c>
      <c r="F620" s="424">
        <v>81200</v>
      </c>
      <c r="G620" s="338">
        <v>70526</v>
      </c>
      <c r="H620" s="338">
        <v>70526</v>
      </c>
      <c r="I620" s="338">
        <v>77897</v>
      </c>
      <c r="J620" s="338">
        <v>77899</v>
      </c>
      <c r="K620" s="339">
        <v>77899</v>
      </c>
    </row>
    <row r="621" spans="1:11" ht="12.75">
      <c r="A621" s="402"/>
      <c r="B621" s="351"/>
      <c r="C621" s="351"/>
      <c r="D621" s="438" t="s">
        <v>468</v>
      </c>
      <c r="E621" s="337">
        <v>4000</v>
      </c>
      <c r="F621" s="424">
        <v>20128.7</v>
      </c>
      <c r="G621" s="338"/>
      <c r="H621" s="338"/>
      <c r="I621" s="338"/>
      <c r="J621" s="338"/>
      <c r="K621" s="339"/>
    </row>
    <row r="622" spans="1:11" ht="12.75">
      <c r="A622" s="402"/>
      <c r="B622" s="351"/>
      <c r="C622" s="351"/>
      <c r="D622" s="438" t="s">
        <v>493</v>
      </c>
      <c r="E622" s="337"/>
      <c r="F622" s="424"/>
      <c r="G622" s="338">
        <v>2900</v>
      </c>
      <c r="H622" s="338">
        <v>2900</v>
      </c>
      <c r="I622" s="338">
        <v>4050</v>
      </c>
      <c r="J622" s="338"/>
      <c r="K622" s="339"/>
    </row>
    <row r="623" spans="1:11" ht="12.75">
      <c r="A623" s="402"/>
      <c r="B623" s="351"/>
      <c r="C623" s="351"/>
      <c r="D623" s="438" t="s">
        <v>494</v>
      </c>
      <c r="E623" s="337"/>
      <c r="F623" s="424">
        <v>24710.4</v>
      </c>
      <c r="G623" s="338">
        <v>70000</v>
      </c>
      <c r="H623" s="338">
        <v>70000</v>
      </c>
      <c r="I623" s="338">
        <v>70000</v>
      </c>
      <c r="J623" s="338">
        <v>70000</v>
      </c>
      <c r="K623" s="339">
        <v>70000</v>
      </c>
    </row>
    <row r="624" spans="1:11" ht="12.75">
      <c r="A624" s="676"/>
      <c r="B624" s="677"/>
      <c r="C624" s="677"/>
      <c r="D624" s="678" t="s">
        <v>26</v>
      </c>
      <c r="E624" s="337">
        <f aca="true" t="shared" si="113" ref="E624:K624">SUM(E620:E623)</f>
        <v>72187</v>
      </c>
      <c r="F624" s="424">
        <f>SUM(F620:F623)</f>
        <v>126039.1</v>
      </c>
      <c r="G624" s="338">
        <f t="shared" si="113"/>
        <v>143426</v>
      </c>
      <c r="H624" s="338">
        <f t="shared" si="113"/>
        <v>143426</v>
      </c>
      <c r="I624" s="338">
        <f t="shared" si="113"/>
        <v>151947</v>
      </c>
      <c r="J624" s="338">
        <f t="shared" si="113"/>
        <v>147899</v>
      </c>
      <c r="K624" s="339">
        <f t="shared" si="113"/>
        <v>147899</v>
      </c>
    </row>
    <row r="625" spans="1:11" ht="12.75">
      <c r="A625" s="402" t="s">
        <v>346</v>
      </c>
      <c r="B625" s="351"/>
      <c r="C625" s="351"/>
      <c r="D625" s="439" t="s">
        <v>495</v>
      </c>
      <c r="E625" s="367"/>
      <c r="F625" s="427"/>
      <c r="G625" s="366"/>
      <c r="H625" s="366"/>
      <c r="I625" s="366"/>
      <c r="J625" s="366"/>
      <c r="K625" s="404"/>
    </row>
    <row r="626" spans="1:23" s="543" customFormat="1" ht="12.75">
      <c r="A626" s="402"/>
      <c r="B626" s="351"/>
      <c r="C626" s="351"/>
      <c r="D626" s="438" t="s">
        <v>482</v>
      </c>
      <c r="E626" s="367">
        <v>56340</v>
      </c>
      <c r="F626" s="427">
        <v>66250</v>
      </c>
      <c r="G626" s="366">
        <v>62745</v>
      </c>
      <c r="H626" s="366">
        <v>62745</v>
      </c>
      <c r="I626" s="366">
        <v>66245</v>
      </c>
      <c r="J626" s="366">
        <v>65905</v>
      </c>
      <c r="K626" s="404">
        <v>65905</v>
      </c>
      <c r="L626" s="11"/>
      <c r="M626" s="14"/>
      <c r="N626" s="11"/>
      <c r="O626" s="11"/>
      <c r="P626" s="542"/>
      <c r="Q626" s="542"/>
      <c r="R626" s="542"/>
      <c r="S626" s="542"/>
      <c r="T626" s="542"/>
      <c r="U626" s="542"/>
      <c r="V626" s="542"/>
      <c r="W626" s="542"/>
    </row>
    <row r="627" spans="1:11" ht="12.75">
      <c r="A627" s="402"/>
      <c r="B627" s="351"/>
      <c r="C627" s="351"/>
      <c r="D627" s="438" t="s">
        <v>468</v>
      </c>
      <c r="E627" s="367">
        <v>6380</v>
      </c>
      <c r="F627" s="427">
        <v>6800</v>
      </c>
      <c r="G627" s="366"/>
      <c r="H627" s="366"/>
      <c r="I627" s="366"/>
      <c r="J627" s="366"/>
      <c r="K627" s="404"/>
    </row>
    <row r="628" spans="1:11" ht="12.75">
      <c r="A628" s="402"/>
      <c r="B628" s="351"/>
      <c r="C628" s="351"/>
      <c r="D628" s="438" t="s">
        <v>494</v>
      </c>
      <c r="E628" s="367"/>
      <c r="F628" s="427">
        <v>9669.6</v>
      </c>
      <c r="G628" s="366">
        <v>24000</v>
      </c>
      <c r="H628" s="366">
        <v>24000</v>
      </c>
      <c r="I628" s="366">
        <v>12000</v>
      </c>
      <c r="J628" s="366">
        <v>24000</v>
      </c>
      <c r="K628" s="404">
        <v>24000</v>
      </c>
    </row>
    <row r="629" spans="1:11" ht="12.75">
      <c r="A629" s="676"/>
      <c r="B629" s="677"/>
      <c r="C629" s="677"/>
      <c r="D629" s="678" t="s">
        <v>26</v>
      </c>
      <c r="E629" s="337">
        <f aca="true" t="shared" si="114" ref="E629:K629">SUM(E626:E628)</f>
        <v>62720</v>
      </c>
      <c r="F629" s="424">
        <f>SUM(F626:F628)</f>
        <v>82719.6</v>
      </c>
      <c r="G629" s="338">
        <f t="shared" si="114"/>
        <v>86745</v>
      </c>
      <c r="H629" s="338">
        <f t="shared" si="114"/>
        <v>86745</v>
      </c>
      <c r="I629" s="338">
        <f t="shared" si="114"/>
        <v>78245</v>
      </c>
      <c r="J629" s="338">
        <f t="shared" si="114"/>
        <v>89905</v>
      </c>
      <c r="K629" s="339">
        <f t="shared" si="114"/>
        <v>89905</v>
      </c>
    </row>
    <row r="630" spans="1:11" ht="12.75">
      <c r="A630" s="402" t="s">
        <v>362</v>
      </c>
      <c r="B630" s="351"/>
      <c r="C630" s="351"/>
      <c r="D630" s="439" t="s">
        <v>363</v>
      </c>
      <c r="E630" s="367"/>
      <c r="F630" s="427"/>
      <c r="G630" s="366"/>
      <c r="H630" s="366"/>
      <c r="I630" s="366"/>
      <c r="J630" s="366"/>
      <c r="K630" s="404"/>
    </row>
    <row r="631" spans="1:23" s="543" customFormat="1" ht="12.75">
      <c r="A631" s="335"/>
      <c r="B631" s="375"/>
      <c r="C631" s="375"/>
      <c r="D631" s="438" t="s">
        <v>482</v>
      </c>
      <c r="E631" s="337">
        <v>49500</v>
      </c>
      <c r="F631" s="424">
        <v>54800</v>
      </c>
      <c r="G631" s="338">
        <v>60066</v>
      </c>
      <c r="H631" s="338">
        <v>60066</v>
      </c>
      <c r="I631" s="338">
        <v>59999</v>
      </c>
      <c r="J631" s="338">
        <v>61500</v>
      </c>
      <c r="K631" s="339">
        <v>61500</v>
      </c>
      <c r="L631" s="11"/>
      <c r="M631" s="14"/>
      <c r="N631" s="11"/>
      <c r="O631" s="11"/>
      <c r="P631" s="542"/>
      <c r="Q631" s="542"/>
      <c r="R631" s="542"/>
      <c r="S631" s="542"/>
      <c r="T631" s="542"/>
      <c r="U631" s="542"/>
      <c r="V631" s="542"/>
      <c r="W631" s="542"/>
    </row>
    <row r="632" spans="1:11" ht="12.75">
      <c r="A632" s="335"/>
      <c r="B632" s="375"/>
      <c r="C632" s="375"/>
      <c r="D632" s="438" t="s">
        <v>468</v>
      </c>
      <c r="E632" s="337"/>
      <c r="F632" s="424">
        <v>3710.81</v>
      </c>
      <c r="G632" s="338"/>
      <c r="H632" s="338"/>
      <c r="I632" s="338"/>
      <c r="J632" s="338"/>
      <c r="K632" s="339"/>
    </row>
    <row r="633" spans="1:11" ht="12.75">
      <c r="A633" s="644"/>
      <c r="B633" s="528"/>
      <c r="C633" s="528"/>
      <c r="D633" s="632" t="s">
        <v>494</v>
      </c>
      <c r="E633" s="367"/>
      <c r="F633" s="427">
        <v>7957.2</v>
      </c>
      <c r="G633" s="338">
        <v>10000</v>
      </c>
      <c r="H633" s="338">
        <v>10000</v>
      </c>
      <c r="I633" s="366">
        <v>8000</v>
      </c>
      <c r="J633" s="366"/>
      <c r="K633" s="404"/>
    </row>
    <row r="634" spans="1:11" ht="12.75">
      <c r="A634" s="676"/>
      <c r="B634" s="677"/>
      <c r="C634" s="677"/>
      <c r="D634" s="678" t="s">
        <v>26</v>
      </c>
      <c r="E634" s="337">
        <f aca="true" t="shared" si="115" ref="E634:K634">SUM(E631:E633)</f>
        <v>49500</v>
      </c>
      <c r="F634" s="424">
        <f>SUM(F631:F633)</f>
        <v>66468.01</v>
      </c>
      <c r="G634" s="338">
        <f t="shared" si="115"/>
        <v>70066</v>
      </c>
      <c r="H634" s="338">
        <f t="shared" si="115"/>
        <v>70066</v>
      </c>
      <c r="I634" s="338">
        <f t="shared" si="115"/>
        <v>67999</v>
      </c>
      <c r="J634" s="338">
        <f t="shared" si="115"/>
        <v>61500</v>
      </c>
      <c r="K634" s="339">
        <f t="shared" si="115"/>
        <v>61500</v>
      </c>
    </row>
    <row r="635" spans="1:11" ht="12.75">
      <c r="A635" s="662" t="s">
        <v>177</v>
      </c>
      <c r="B635" s="661"/>
      <c r="C635" s="661"/>
      <c r="D635" s="663" t="s">
        <v>178</v>
      </c>
      <c r="E635" s="360">
        <f>E642+E646</f>
        <v>366524.78</v>
      </c>
      <c r="F635" s="360">
        <f aca="true" t="shared" si="116" ref="F635:K635">F642+F646</f>
        <v>423074.8</v>
      </c>
      <c r="G635" s="362">
        <f t="shared" si="116"/>
        <v>474976</v>
      </c>
      <c r="H635" s="362">
        <f t="shared" si="116"/>
        <v>475131</v>
      </c>
      <c r="I635" s="362">
        <f t="shared" si="116"/>
        <v>503492</v>
      </c>
      <c r="J635" s="362">
        <f t="shared" si="116"/>
        <v>503492</v>
      </c>
      <c r="K635" s="362">
        <f t="shared" si="116"/>
        <v>503492</v>
      </c>
    </row>
    <row r="636" spans="1:23" s="543" customFormat="1" ht="12.75">
      <c r="A636" s="401" t="s">
        <v>185</v>
      </c>
      <c r="B636" s="351"/>
      <c r="C636" s="351"/>
      <c r="D636" s="437" t="s">
        <v>186</v>
      </c>
      <c r="E636" s="337"/>
      <c r="F636" s="424"/>
      <c r="G636" s="338"/>
      <c r="H636" s="338"/>
      <c r="I636" s="338"/>
      <c r="J636" s="338"/>
      <c r="K636" s="339"/>
      <c r="L636" s="11"/>
      <c r="M636" s="14"/>
      <c r="N636" s="11"/>
      <c r="O636" s="11"/>
      <c r="P636" s="542"/>
      <c r="Q636" s="542"/>
      <c r="R636" s="542"/>
      <c r="S636" s="542"/>
      <c r="T636" s="542"/>
      <c r="U636" s="542"/>
      <c r="V636" s="542"/>
      <c r="W636" s="542"/>
    </row>
    <row r="637" spans="1:11" ht="12.75">
      <c r="A637" s="402"/>
      <c r="B637" s="351"/>
      <c r="C637" s="351"/>
      <c r="D637" s="442" t="s">
        <v>329</v>
      </c>
      <c r="E637" s="337"/>
      <c r="F637" s="424"/>
      <c r="G637" s="338"/>
      <c r="H637" s="338"/>
      <c r="I637" s="338"/>
      <c r="J637" s="338"/>
      <c r="K637" s="339"/>
    </row>
    <row r="638" spans="1:23" ht="12.75">
      <c r="A638" s="402"/>
      <c r="B638" s="351"/>
      <c r="C638" s="351"/>
      <c r="D638" s="442" t="s">
        <v>496</v>
      </c>
      <c r="E638" s="337">
        <v>339</v>
      </c>
      <c r="F638" s="424">
        <v>286.2</v>
      </c>
      <c r="G638" s="338">
        <v>600</v>
      </c>
      <c r="H638" s="338">
        <v>603</v>
      </c>
      <c r="I638" s="338">
        <v>600</v>
      </c>
      <c r="J638" s="338">
        <v>600</v>
      </c>
      <c r="K638" s="339">
        <v>600</v>
      </c>
      <c r="L638"/>
      <c r="M638"/>
      <c r="N638"/>
      <c r="O638"/>
      <c r="P638"/>
      <c r="Q638"/>
      <c r="R638"/>
      <c r="S638"/>
      <c r="T638"/>
      <c r="U638"/>
      <c r="V638"/>
      <c r="W638"/>
    </row>
    <row r="639" spans="1:23" ht="12.75">
      <c r="A639" s="402"/>
      <c r="B639" s="351"/>
      <c r="C639" s="351"/>
      <c r="D639" s="442" t="s">
        <v>497</v>
      </c>
      <c r="E639" s="337">
        <v>116.2</v>
      </c>
      <c r="F639" s="424">
        <v>33.2</v>
      </c>
      <c r="G639" s="338">
        <v>500</v>
      </c>
      <c r="H639" s="338">
        <v>500</v>
      </c>
      <c r="I639" s="338">
        <v>500</v>
      </c>
      <c r="J639" s="338">
        <v>500</v>
      </c>
      <c r="K639" s="339">
        <v>500</v>
      </c>
      <c r="L639"/>
      <c r="M639"/>
      <c r="N639"/>
      <c r="O639"/>
      <c r="P639"/>
      <c r="Q639"/>
      <c r="R639"/>
      <c r="S639"/>
      <c r="T639"/>
      <c r="U639"/>
      <c r="V639"/>
      <c r="W639"/>
    </row>
    <row r="640" spans="1:23" ht="12.75">
      <c r="A640" s="402"/>
      <c r="B640" s="351"/>
      <c r="C640" s="351"/>
      <c r="D640" s="442" t="s">
        <v>353</v>
      </c>
      <c r="E640" s="337">
        <v>1324.2</v>
      </c>
      <c r="F640" s="424">
        <v>1735.8</v>
      </c>
      <c r="G640" s="338">
        <v>2500</v>
      </c>
      <c r="H640" s="338">
        <v>2652</v>
      </c>
      <c r="I640" s="338">
        <v>2500</v>
      </c>
      <c r="J640" s="338">
        <v>2500</v>
      </c>
      <c r="K640" s="339">
        <v>2500</v>
      </c>
      <c r="L640"/>
      <c r="M640"/>
      <c r="N640"/>
      <c r="O640"/>
      <c r="P640"/>
      <c r="Q640"/>
      <c r="R640"/>
      <c r="S640"/>
      <c r="T640"/>
      <c r="U640"/>
      <c r="V640"/>
      <c r="W640"/>
    </row>
    <row r="641" spans="1:23" ht="12.75">
      <c r="A641" s="402"/>
      <c r="B641" s="351"/>
      <c r="C641" s="351"/>
      <c r="D641" s="442" t="s">
        <v>355</v>
      </c>
      <c r="E641" s="337">
        <v>415</v>
      </c>
      <c r="F641" s="424">
        <v>99.6</v>
      </c>
      <c r="G641" s="338">
        <v>800</v>
      </c>
      <c r="H641" s="338">
        <v>800</v>
      </c>
      <c r="I641" s="338"/>
      <c r="J641" s="338"/>
      <c r="K641" s="339"/>
      <c r="L641"/>
      <c r="M641"/>
      <c r="N641"/>
      <c r="O641"/>
      <c r="P641"/>
      <c r="Q641"/>
      <c r="R641"/>
      <c r="S641"/>
      <c r="T641"/>
      <c r="U641"/>
      <c r="V641"/>
      <c r="W641"/>
    </row>
    <row r="642" spans="1:23" ht="12.75">
      <c r="A642" s="676"/>
      <c r="B642" s="677"/>
      <c r="C642" s="680"/>
      <c r="D642" s="678" t="s">
        <v>26</v>
      </c>
      <c r="E642" s="337">
        <f aca="true" t="shared" si="117" ref="E642:K642">SUM(E637:E641)</f>
        <v>2194.4</v>
      </c>
      <c r="F642" s="424">
        <f>SUM(F637:F641)</f>
        <v>2154.7999999999997</v>
      </c>
      <c r="G642" s="338">
        <f t="shared" si="117"/>
        <v>4400</v>
      </c>
      <c r="H642" s="338">
        <f t="shared" si="117"/>
        <v>4555</v>
      </c>
      <c r="I642" s="338">
        <f t="shared" si="117"/>
        <v>3600</v>
      </c>
      <c r="J642" s="338">
        <f t="shared" si="117"/>
        <v>3600</v>
      </c>
      <c r="K642" s="339">
        <f t="shared" si="117"/>
        <v>3600</v>
      </c>
      <c r="L642"/>
      <c r="M642"/>
      <c r="N642"/>
      <c r="O642"/>
      <c r="P642"/>
      <c r="Q642"/>
      <c r="R642"/>
      <c r="S642"/>
      <c r="T642"/>
      <c r="U642"/>
      <c r="V642"/>
      <c r="W642"/>
    </row>
    <row r="643" spans="1:23" ht="12.75">
      <c r="A643" s="401" t="s">
        <v>188</v>
      </c>
      <c r="B643" s="351"/>
      <c r="C643" s="526"/>
      <c r="D643" s="439" t="s">
        <v>516</v>
      </c>
      <c r="E643" s="337"/>
      <c r="F643" s="424"/>
      <c r="G643" s="366"/>
      <c r="H643" s="366"/>
      <c r="I643" s="338"/>
      <c r="J643" s="338"/>
      <c r="K643" s="339"/>
      <c r="L643"/>
      <c r="M643"/>
      <c r="N643"/>
      <c r="O643"/>
      <c r="P643"/>
      <c r="Q643"/>
      <c r="R643"/>
      <c r="S643"/>
      <c r="T643"/>
      <c r="U643"/>
      <c r="V643"/>
      <c r="W643"/>
    </row>
    <row r="644" spans="1:23" ht="12.75">
      <c r="A644" s="402"/>
      <c r="B644" s="351"/>
      <c r="C644" s="351"/>
      <c r="D644" s="442" t="s">
        <v>498</v>
      </c>
      <c r="E644" s="367">
        <v>30000</v>
      </c>
      <c r="F644" s="427">
        <v>35000</v>
      </c>
      <c r="G644" s="366">
        <v>50000</v>
      </c>
      <c r="H644" s="366">
        <v>50000</v>
      </c>
      <c r="I644" s="366">
        <v>20000</v>
      </c>
      <c r="J644" s="366">
        <v>20000</v>
      </c>
      <c r="K644" s="404">
        <v>20000</v>
      </c>
      <c r="L644"/>
      <c r="M644"/>
      <c r="N644"/>
      <c r="O644"/>
      <c r="P644"/>
      <c r="Q644"/>
      <c r="R644"/>
      <c r="S644"/>
      <c r="T644"/>
      <c r="U644"/>
      <c r="V644"/>
      <c r="W644"/>
    </row>
    <row r="645" spans="1:23" ht="12.75">
      <c r="A645" s="644"/>
      <c r="B645" s="528"/>
      <c r="C645" s="528"/>
      <c r="D645" s="632" t="s">
        <v>499</v>
      </c>
      <c r="E645" s="531">
        <v>334330.38</v>
      </c>
      <c r="F645" s="530">
        <v>385920</v>
      </c>
      <c r="G645" s="532">
        <v>420576</v>
      </c>
      <c r="H645" s="532">
        <v>420576</v>
      </c>
      <c r="I645" s="532">
        <v>479892</v>
      </c>
      <c r="J645" s="532">
        <v>479892</v>
      </c>
      <c r="K645" s="533">
        <v>479892</v>
      </c>
      <c r="L645"/>
      <c r="M645"/>
      <c r="N645"/>
      <c r="O645"/>
      <c r="P645"/>
      <c r="Q645"/>
      <c r="R645"/>
      <c r="S645"/>
      <c r="T645"/>
      <c r="U645"/>
      <c r="V645"/>
      <c r="W645"/>
    </row>
    <row r="646" spans="1:23" ht="12.75">
      <c r="A646" s="676"/>
      <c r="B646" s="677"/>
      <c r="C646" s="680"/>
      <c r="D646" s="678" t="s">
        <v>26</v>
      </c>
      <c r="E646" s="337">
        <f aca="true" t="shared" si="118" ref="E646:K646">SUM(E644:E645)</f>
        <v>364330.38</v>
      </c>
      <c r="F646" s="424">
        <f t="shared" si="118"/>
        <v>420920</v>
      </c>
      <c r="G646" s="338">
        <f t="shared" si="118"/>
        <v>470576</v>
      </c>
      <c r="H646" s="338">
        <f t="shared" si="118"/>
        <v>470576</v>
      </c>
      <c r="I646" s="338">
        <f t="shared" si="118"/>
        <v>499892</v>
      </c>
      <c r="J646" s="338">
        <f t="shared" si="118"/>
        <v>499892</v>
      </c>
      <c r="K646" s="339">
        <f t="shared" si="118"/>
        <v>499892</v>
      </c>
      <c r="L646"/>
      <c r="M646"/>
      <c r="N646"/>
      <c r="O646"/>
      <c r="P646"/>
      <c r="Q646"/>
      <c r="R646"/>
      <c r="S646"/>
      <c r="T646"/>
      <c r="U646"/>
      <c r="V646"/>
      <c r="W646"/>
    </row>
    <row r="647" spans="1:23" ht="12.75">
      <c r="A647" s="824"/>
      <c r="B647" s="825"/>
      <c r="C647" s="825"/>
      <c r="D647" s="826" t="s">
        <v>26</v>
      </c>
      <c r="E647" s="827">
        <f aca="true" t="shared" si="119" ref="E647:K647">E635+E579</f>
        <v>2699403.37</v>
      </c>
      <c r="F647" s="827">
        <f t="shared" si="119"/>
        <v>2902180.0299999993</v>
      </c>
      <c r="G647" s="828">
        <f t="shared" si="119"/>
        <v>3088813</v>
      </c>
      <c r="H647" s="828">
        <f t="shared" si="119"/>
        <v>3185803</v>
      </c>
      <c r="I647" s="828">
        <f t="shared" si="119"/>
        <v>3271640</v>
      </c>
      <c r="J647" s="828">
        <f t="shared" si="119"/>
        <v>3316943</v>
      </c>
      <c r="K647" s="828">
        <f t="shared" si="119"/>
        <v>3316943</v>
      </c>
      <c r="L647"/>
      <c r="M647"/>
      <c r="N647"/>
      <c r="O647"/>
      <c r="P647"/>
      <c r="Q647"/>
      <c r="R647"/>
      <c r="S647"/>
      <c r="T647"/>
      <c r="U647"/>
      <c r="V647"/>
      <c r="W647"/>
    </row>
    <row r="649" spans="1:11" ht="12.75">
      <c r="A649" s="11"/>
      <c r="B649" s="11"/>
      <c r="C649" s="5"/>
      <c r="D649" s="5"/>
      <c r="E649" s="22"/>
      <c r="F649" s="822"/>
      <c r="G649" s="823"/>
      <c r="H649" s="823"/>
      <c r="I649" s="823"/>
      <c r="J649" s="823"/>
      <c r="K649" s="823"/>
    </row>
    <row r="650" spans="1:11" ht="12.75">
      <c r="A650" s="11"/>
      <c r="B650" s="11"/>
      <c r="C650" s="5"/>
      <c r="D650" s="5"/>
      <c r="E650" s="22"/>
      <c r="F650" s="822"/>
      <c r="G650" s="823"/>
      <c r="H650" s="823"/>
      <c r="I650" s="823"/>
      <c r="J650" s="823"/>
      <c r="K650" s="823"/>
    </row>
    <row r="651" spans="1:11" ht="12.75">
      <c r="A651" s="11"/>
      <c r="B651" s="11"/>
      <c r="C651" s="5"/>
      <c r="D651" s="5"/>
      <c r="E651" s="822"/>
      <c r="F651" s="822"/>
      <c r="G651" s="823"/>
      <c r="H651" s="823"/>
      <c r="I651" s="823"/>
      <c r="J651" s="823"/>
      <c r="K651" s="823"/>
    </row>
    <row r="652" spans="1:11" ht="12.75">
      <c r="A652" s="11"/>
      <c r="B652" s="11"/>
      <c r="C652" s="5"/>
      <c r="D652" s="5"/>
      <c r="E652" s="822"/>
      <c r="F652" s="822"/>
      <c r="G652" s="823"/>
      <c r="H652" s="823"/>
      <c r="I652" s="823"/>
      <c r="J652" s="823"/>
      <c r="K652" s="823"/>
    </row>
    <row r="653" spans="1:11" ht="12.75">
      <c r="A653" s="11"/>
      <c r="B653" s="11"/>
      <c r="C653" s="5"/>
      <c r="D653" s="5"/>
      <c r="E653" s="822"/>
      <c r="F653" s="822"/>
      <c r="G653" s="823"/>
      <c r="H653" s="823"/>
      <c r="I653" s="823"/>
      <c r="J653" s="823"/>
      <c r="K653" s="823"/>
    </row>
    <row r="654" spans="1:11" ht="12.75">
      <c r="A654" s="11"/>
      <c r="B654" s="11"/>
      <c r="C654" s="5"/>
      <c r="D654" s="5"/>
      <c r="E654" s="822"/>
      <c r="F654" s="822"/>
      <c r="G654" s="823"/>
      <c r="H654" s="823"/>
      <c r="I654" s="823"/>
      <c r="J654" s="823"/>
      <c r="K654" s="823"/>
    </row>
    <row r="655" spans="1:11" ht="12.75">
      <c r="A655" s="11"/>
      <c r="B655" s="11"/>
      <c r="C655" s="11"/>
      <c r="D655" s="11"/>
      <c r="E655" s="14"/>
      <c r="F655" s="14"/>
      <c r="G655" s="16"/>
      <c r="H655" s="16"/>
      <c r="I655" s="16"/>
      <c r="J655" s="16"/>
      <c r="K655" s="16"/>
    </row>
    <row r="656" spans="1:11" ht="12.75">
      <c r="A656" s="11"/>
      <c r="B656" s="11"/>
      <c r="C656" s="11"/>
      <c r="D656" s="11"/>
      <c r="E656" s="822"/>
      <c r="F656" s="822"/>
      <c r="G656" s="9"/>
      <c r="H656" s="9"/>
      <c r="I656" s="9"/>
      <c r="J656" s="9"/>
      <c r="K656" s="9"/>
    </row>
    <row r="657" spans="1:11" ht="12.75">
      <c r="A657" s="11"/>
      <c r="B657" s="11"/>
      <c r="C657" s="11"/>
      <c r="D657" s="11"/>
      <c r="E657" s="14"/>
      <c r="F657" s="14"/>
      <c r="G657" s="16"/>
      <c r="H657" s="16"/>
      <c r="I657" s="16"/>
      <c r="J657" s="16"/>
      <c r="K657" s="16"/>
    </row>
    <row r="658" spans="1:11" ht="12.75">
      <c r="A658" s="11"/>
      <c r="B658" s="11"/>
      <c r="C658" s="11"/>
      <c r="D658" s="11"/>
      <c r="E658" s="14"/>
      <c r="F658" s="14"/>
      <c r="G658" s="16"/>
      <c r="H658" s="16"/>
      <c r="I658" s="16"/>
      <c r="J658" s="16"/>
      <c r="K658" s="16"/>
    </row>
    <row r="659" spans="1:11" ht="12.75">
      <c r="A659" s="11"/>
      <c r="B659" s="11"/>
      <c r="C659" s="11"/>
      <c r="D659" s="11"/>
      <c r="E659" s="14"/>
      <c r="F659" s="14"/>
      <c r="G659" s="16"/>
      <c r="H659" s="16"/>
      <c r="I659" s="16"/>
      <c r="J659" s="16"/>
      <c r="K659" s="16"/>
    </row>
    <row r="660" spans="1:11" ht="12.75">
      <c r="A660" s="11"/>
      <c r="B660" s="11"/>
      <c r="C660" s="11"/>
      <c r="D660" s="11"/>
      <c r="E660" s="14"/>
      <c r="F660" s="14"/>
      <c r="G660" s="16"/>
      <c r="H660" s="16"/>
      <c r="I660" s="16"/>
      <c r="J660" s="16"/>
      <c r="K660" s="16"/>
    </row>
    <row r="661" spans="1:11" ht="12.75">
      <c r="A661" s="11"/>
      <c r="B661" s="11"/>
      <c r="C661" s="11"/>
      <c r="D661" s="11"/>
      <c r="E661" s="14"/>
      <c r="F661" s="14"/>
      <c r="G661" s="16"/>
      <c r="H661" s="16"/>
      <c r="I661" s="16"/>
      <c r="J661" s="16"/>
      <c r="K661" s="16"/>
    </row>
  </sheetData>
  <sheetProtection selectLockedCells="1" selectUnlockedCells="1"/>
  <mergeCells count="1">
    <mergeCell ref="A1:K1"/>
  </mergeCells>
  <printOptions horizontalCentered="1"/>
  <pageMargins left="0.35433070866141736" right="0.35433070866141736" top="0.7874015748031497" bottom="0.5118110236220472" header="0" footer="0.2362204724409449"/>
  <pageSetup fitToHeight="50" horizontalDpi="600" verticalDpi="600" orientation="portrait" paperSize="9" scale="75" r:id="rId1"/>
  <rowBreaks count="10" manualBreakCount="10">
    <brk id="60" max="255" man="1"/>
    <brk id="131" max="255" man="1"/>
    <brk id="184" max="255" man="1"/>
    <brk id="228" max="255" man="1"/>
    <brk id="280" max="255" man="1"/>
    <brk id="324" max="255" man="1"/>
    <brk id="382" max="255" man="1"/>
    <brk id="429" max="10" man="1"/>
    <brk id="500" max="10" man="1"/>
    <brk id="575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gogolova</dc:creator>
  <cp:keywords/>
  <dc:description/>
  <cp:lastModifiedBy>Edita Gogolová</cp:lastModifiedBy>
  <cp:lastPrinted>2020-11-15T14:11:15Z</cp:lastPrinted>
  <dcterms:created xsi:type="dcterms:W3CDTF">2013-10-25T06:34:10Z</dcterms:created>
  <dcterms:modified xsi:type="dcterms:W3CDTF">2020-11-16T15:40:46Z</dcterms:modified>
  <cp:category/>
  <cp:version/>
  <cp:contentType/>
  <cp:contentStatus/>
</cp:coreProperties>
</file>